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My Drive\Oscar\Footy\Footy 25\Results\"/>
    </mc:Choice>
  </mc:AlternateContent>
  <xr:revisionPtr revIDLastSave="0" documentId="13_ncr:1_{17E3FAD7-54CD-46F7-974A-3B3EDD7D970B}" xr6:coauthVersionLast="47" xr6:coauthVersionMax="47" xr10:uidLastSave="{00000000-0000-0000-0000-000000000000}"/>
  <bookViews>
    <workbookView xWindow="-108" yWindow="-108" windowWidth="23256" windowHeight="13896" xr2:uid="{D82B57B4-B642-4FDA-8DD1-D7F816DD145F}"/>
  </bookViews>
  <sheets>
    <sheet name="Results" sheetId="1" r:id="rId1"/>
    <sheet name="PowerTipping" sheetId="51" r:id="rId2"/>
    <sheet name="GroupResults" sheetId="54" r:id="rId3"/>
    <sheet name="Stats" sheetId="39" r:id="rId4"/>
    <sheet name="Groups" sheetId="28" state="hidden" r:id="rId5"/>
    <sheet name="zTippingResultsByGroup" sheetId="58" state="hidden" r:id="rId6"/>
    <sheet name="TeamLadderPositions2" sheetId="43" state="hidden" r:id="rId7"/>
    <sheet name="TeamLadderPositions2 (2)" sheetId="68" state="hidden" r:id="rId8"/>
    <sheet name="LadderRoundByRound" sheetId="44" r:id="rId9"/>
    <sheet name="GroupMemberships" sheetId="29" state="hidden" r:id="rId10"/>
    <sheet name="ThisRoundNum2" sheetId="60" state="hidden" r:id="rId11"/>
    <sheet name="RoundTips" sheetId="30" state="hidden" r:id="rId12"/>
    <sheet name="Matches" sheetId="27" state="hidden" r:id="rId13"/>
    <sheet name="Scratchpad" sheetId="37" state="hidden" r:id="rId14"/>
    <sheet name="TeamLadderPositions (2)" sheetId="24" state="hidden" r:id="rId15"/>
    <sheet name="zInvalidWildcards" sheetId="26" state="hidden" r:id="rId16"/>
    <sheet name="zInvalidTips" sheetId="25" state="hidden" r:id="rId17"/>
    <sheet name="zHotTipResetRound" sheetId="20" state="hidden" r:id="rId18"/>
    <sheet name="zWildcardThisRound" sheetId="67" state="hidden" r:id="rId19"/>
  </sheets>
  <externalReferences>
    <externalReference r:id="rId20"/>
  </externalReferences>
  <definedNames>
    <definedName name="_xlnm._FilterDatabase" localSheetId="2" hidden="1">GroupResults!$B$13:$AT$63</definedName>
    <definedName name="_xlnm._FilterDatabase" localSheetId="1" hidden="1">PowerTipping!$A$9:$U$183</definedName>
    <definedName name="_xlnm._FilterDatabase" localSheetId="0" hidden="1">Results!$M$10:$AP$184</definedName>
    <definedName name="_xlcn.WorksheetConnection_Round16ResultsCalc.xlsxMatches1" hidden="1">Matches[]</definedName>
    <definedName name="_xlcn.WorksheetConnection_Round16ResultsCalc.xlsxRoundTips1" hidden="1">RoundTips[]</definedName>
    <definedName name="_xlcn.WorksheetConnection_Round16ResultsCalc.xlsxTeams1" hidden="1">_xlfn.PQSOURCE("a26ffb11-bed5-427a-8b6d-4a2f3e86fb8e")</definedName>
    <definedName name="_xlcn.WorksheetConnection_Round16ResultsCalc.xlsxTipperLadderPositions1" hidden="1">_xlfn.PQSOURCE("e1131aaf-438e-478d-ace7-6825ad169a2e")</definedName>
    <definedName name="_xlcn.WorksheetConnection_Round16ResultsCalc.xlsxTippers1" hidden="1">_xlfn.PQSOURCE("d8cb660c-a62d-4aca-8fd7-aabf23569159")</definedName>
    <definedName name="ExternalData_1" localSheetId="14" hidden="1">'TeamLadderPositions (2)'!$A$1:$E$23</definedName>
    <definedName name="ExternalData_1" localSheetId="5" hidden="1">zTippingResultsByGroup!$A$1:$AB$310</definedName>
    <definedName name="ExternalData_2" localSheetId="16" hidden="1">zInvalidTips!$A$1:$L$2</definedName>
    <definedName name="ExternalData_3" localSheetId="17" hidden="1">zHotTipResetRound!$A$1:$A$2</definedName>
    <definedName name="ExternalData_3" localSheetId="15" hidden="1">zInvalidWildcards!$A$1:$F$2</definedName>
    <definedName name="ExternalData_4" localSheetId="12" hidden="1">Matches!$A$1:$AC$10</definedName>
    <definedName name="ExternalData_4" localSheetId="6">TeamLadderPositions2!#REF!</definedName>
    <definedName name="ExternalData_4" localSheetId="7">'TeamLadderPositions2 (2)'!#REF!</definedName>
    <definedName name="ExternalData_5" localSheetId="4" hidden="1">Groups!$A$1:$E$26</definedName>
    <definedName name="ExternalData_5" localSheetId="6" hidden="1">TeamLadderPositions2!$A$1:$E$23</definedName>
    <definedName name="ExternalData_5" localSheetId="7" hidden="1">'TeamLadderPositions2 (2)'!$A$1:$E$23</definedName>
    <definedName name="ExternalData_5" localSheetId="18" hidden="1">zWildcardThisRound!$A$1:$E$2</definedName>
    <definedName name="ExternalData_6" localSheetId="9" hidden="1">GroupMemberships!$A$1:$E$424</definedName>
    <definedName name="ExternalData_7" localSheetId="11" hidden="1">'RoundTips'!$A$1:$T$191</definedName>
    <definedName name="ExternalData_8" localSheetId="10" hidden="1">ThisRoundNum2!$A$1:$A$2</definedName>
    <definedName name="FirstRow" localSheetId="7">[1]GroupResults!$C$8</definedName>
    <definedName name="FirstRow" localSheetId="5">GroupResults!$C$8</definedName>
    <definedName name="FirstRow">GroupResults!$C$8</definedName>
    <definedName name="GroupID" localSheetId="7">[1]GroupResults!$C$7</definedName>
    <definedName name="GroupID" localSheetId="5">GroupResults!$C$7</definedName>
    <definedName name="GroupID">GroupResults!$C$7</definedName>
    <definedName name="HotTipResetRound" localSheetId="7">[1]Results!$F$2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7">[1]Results!$A$2</definedName>
    <definedName name="InTheMoneyRank" localSheetId="5">Results!$A$2</definedName>
    <definedName name="InTheMoneyRank">Results!$A$2</definedName>
    <definedName name="PaidRoundNum" localSheetId="7">[1]Results!$C$2</definedName>
    <definedName name="PaidRoundNum">Results!$C$2</definedName>
    <definedName name="_xlnm.Print_Area" localSheetId="2">GroupResults!$B$6:$AT$63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 localSheetId="7">[1]!Options[OptionValue]</definedName>
    <definedName name="TheRoundNum">#REF!</definedName>
    <definedName name="ThisRoundNum" localSheetId="7">[1]Results!$B$2</definedName>
    <definedName name="ThisRoundNum">Results!$B$2</definedName>
    <definedName name="TopTippersMinScore" localSheetId="7">[1]Results!$H$2</definedName>
    <definedName name="TopTippersMinScore">Results!$H$2</definedName>
    <definedName name="WinnerMustBePaid" localSheetId="7">[1]Results!$E$2</definedName>
    <definedName name="WinnerMustBePaid">Results!$E$2</definedName>
    <definedName name="WinnerThisRoundMsg" localSheetId="7">[1]Results!$A$3</definedName>
    <definedName name="WinnerThisRoundMsg">Results!$A$3</definedName>
    <definedName name="WinnerThisRoundPaidMsg" localSheetId="7">[1]Results!$A$4</definedName>
    <definedName name="WinnerThisRoundPaidMsg">Results!$A$4</definedName>
    <definedName name="WinnerTipperIDs" localSheetId="7">[1]Results!$G$2</definedName>
    <definedName name="WinnerTipperIDs">Results!$G$2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zHotTipsUsed_50f64c58-977a-46a5-a9ee-76056c14f38e" name="zHotTipsUsed" connection="Query - zHotTipsUsed"/>
          <x15:modelTable id="zTippingResultsWinnerThisRound_2a3d3d64-f59f-45b8-b0ce-9d734c8caa1a" name="zTippingResultsWinnerThisRound" connection="Query - zTippingResultsWinnerThisRound"/>
          <x15:modelTable id="zTippingResultsWinnerThisRoundPaid_badf30a8-0d28-4be0-8514-73680d937e4f" name="zTippingResultsWinnerThisRoundPaid" connection="Query - zTippingResultsWinnerThisRoundPaid"/>
          <x15:modelTable id="zTippingResultsByTeamFollowed_3504cc11-e1f8-4615-a2e9-9edee574c7d2" name="zTippingResultsByTeamFollowed" connection="Query - zTippingResultsByTeamFollowed"/>
          <x15:modelTable id="zTippingResultsByRegion_1b828b92-0234-4bc4-b224-d48815cc78dd" name="zTippingResultsByRegion" connection="Query - zTippingResultsByRegion"/>
          <x15:modelTable id="zTippingResultsByGender_a687dc75-d329-4377-b59e-e4dd32ccb1ac" name="zTippingResultsByGender" connection="Query - zTippingResultsByGender"/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" i="68" l="1"/>
  <c r="F2" i="68"/>
  <c r="M1" i="68" a="1"/>
  <c r="M1" i="68" s="1"/>
  <c r="H1" i="68"/>
  <c r="F23" i="68" s="1"/>
  <c r="I2" i="68" l="1" a="1"/>
  <c r="I2" i="68" s="1"/>
  <c r="L2" i="68" s="1" a="1"/>
  <c r="L2" i="68" s="1"/>
  <c r="F11" i="68"/>
  <c r="F12" i="68"/>
  <c r="F13" i="68"/>
  <c r="F14" i="68"/>
  <c r="F15" i="68"/>
  <c r="F17" i="68"/>
  <c r="F4" i="68"/>
  <c r="F18" i="68"/>
  <c r="F16" i="68"/>
  <c r="F3" i="68"/>
  <c r="F5" i="68"/>
  <c r="F19" i="68"/>
  <c r="F6" i="68"/>
  <c r="F20" i="68"/>
  <c r="F8" i="68"/>
  <c r="F22" i="68"/>
  <c r="F7" i="68"/>
  <c r="F21" i="68"/>
  <c r="F9" i="68"/>
  <c r="M2" i="68" l="1" a="1"/>
  <c r="M2" i="68" s="1"/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M1" i="43" a="1"/>
  <c r="M1" i="43" s="1"/>
  <c r="H1" i="43"/>
  <c r="F2" i="43" l="1"/>
  <c r="F16" i="43"/>
  <c r="F18" i="43"/>
  <c r="F5" i="43"/>
  <c r="F20" i="43"/>
  <c r="F3" i="43"/>
  <c r="F17" i="43"/>
  <c r="F4" i="43"/>
  <c r="F19" i="43"/>
  <c r="F6" i="43"/>
  <c r="F7" i="43"/>
  <c r="F21" i="43"/>
  <c r="F8" i="43"/>
  <c r="F22" i="43"/>
  <c r="F9" i="43"/>
  <c r="F10" i="43"/>
  <c r="F11" i="43"/>
  <c r="F13" i="43"/>
  <c r="F14" i="43"/>
  <c r="F23" i="43"/>
  <c r="F15" i="43"/>
  <c r="F12" i="43"/>
  <c r="B63" i="54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B2" i="37" a="1"/>
  <c r="B2" i="37" s="1"/>
  <c r="G2" i="37" a="1"/>
  <c r="G2" i="37" s="1"/>
  <c r="F2" i="37" a="1"/>
  <c r="F2" i="37" s="1"/>
  <c r="D2" i="37" a="1"/>
  <c r="D2" i="37" s="1"/>
  <c r="C2" i="37" a="1"/>
  <c r="C2" i="37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I2" i="43" a="1"/>
  <c r="I2" i="43" s="1"/>
  <c r="A2" i="37"/>
  <c r="H2" i="37" a="1"/>
  <c r="H2" i="37" s="1"/>
  <c r="A10" i="37"/>
  <c r="A4" i="37"/>
  <c r="A3" i="37"/>
  <c r="A9" i="37"/>
  <c r="A8" i="37"/>
  <c r="A7" i="37"/>
  <c r="A6" i="37"/>
  <c r="A5" i="37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L2" i="43" a="1"/>
  <c r="L2" i="43" s="1"/>
  <c r="M2" i="43" a="1"/>
  <c r="M2" i="43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G37" i="54" l="1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G47" i="54" l="1"/>
  <c r="G48" i="54" l="1"/>
  <c r="G49" i="54" l="1"/>
  <c r="G50" i="54" l="1"/>
  <c r="G51" i="54" l="1"/>
  <c r="M14" i="54" l="1"/>
  <c r="G52" i="54"/>
  <c r="M15" i="54" l="1"/>
  <c r="G53" i="54"/>
  <c r="G54" i="54" l="1"/>
  <c r="G55" i="54" l="1"/>
  <c r="G56" i="54" l="1"/>
  <c r="G57" i="54" l="1"/>
  <c r="G58" i="54" l="1"/>
  <c r="G59" i="54" l="1"/>
  <c r="G60" i="54" l="1"/>
  <c r="G61" i="54" s="1"/>
  <c r="G62" i="54" l="1"/>
  <c r="G63" i="54" l="1"/>
  <c r="M16" i="54" l="1"/>
  <c r="M43" i="54" l="1"/>
  <c r="M19" i="54" l="1"/>
  <c r="M46" i="54" l="1"/>
  <c r="M20" i="54"/>
  <c r="M44" i="54" l="1"/>
  <c r="M52" i="54" l="1"/>
  <c r="M50" i="54" l="1"/>
  <c r="M51" i="54" l="1"/>
  <c r="M26" i="54" l="1"/>
  <c r="M62" i="54" l="1"/>
  <c r="M58" i="54" l="1"/>
  <c r="M42" i="54"/>
  <c r="M24" i="54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</text>
    </comment>
    <comment ref="AE10" authorId="1" shapeId="0" xr:uid="{14E8C13D-922C-420D-89C7-74FD46F05AAB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0327D6D-0792-49C7-B2F5-B3499B3E75FC}" keepAlive="1" name="Query - AspNetUsers" description="Connection to the 'AspNetUsers' query in the workbook." type="5" refreshedVersion="8" background="1" saveData="1">
    <dbPr connection="Provider=Microsoft.Mashup.OleDb.1;Data Source=$Workbook$;Location=AspNetUsers;Extended Properties=&quot;&quot;" command="SELECT * FROM [AspNetUsers]"/>
  </connection>
  <connection id="2" xr16:uid="{C0BC343D-3946-4C1E-927F-5BA0DF8E63D5}" keepAlive="1" name="Query - GroupMemberships" description="Connection to the 'GroupMemberships' query in the workbook." type="5" refreshedVersion="8" background="1" saveData="1">
    <dbPr connection="Provider=Microsoft.Mashup.OleDb.1;Data Source=$Workbook$;Location=GroupMemberships;Extended Properties=&quot;&quot;" command="SELECT * FROM [GroupMemberships]"/>
  </connection>
  <connection id="3" xr16:uid="{C2086AA9-3919-49FE-8C19-6662D2BCA2D1}" keepAlive="1" name="Query - Groups" description="Connection to the 'Groups' query in the workbook." type="5" refreshedVersion="8" background="1" saveData="1">
    <dbPr connection="Provider=Microsoft.Mashup.OleDb.1;Data Source=$Workbook$;Location=Groups;Extended Properties=&quot;&quot;" command="SELECT * FROM [Groups]"/>
  </connection>
  <connection id="4" xr16:uid="{29499336-29BC-495F-ABB6-07FAC8ECA99A}" keepAlive="1" name="Query - Matches" description="Connection to the 'Matches' query in the workbook." type="5" refreshedVersion="8" background="1" saveData="1">
    <dbPr connection="Provider=Microsoft.Mashup.OleDb.1;Data Source=$Workbook$;Location=Matches;Extended Properties=&quot;&quot;" command="SELECT * FROM [Matches]"/>
  </connection>
  <connection id="5" xr16:uid="{D94DE808-D821-4896-85EC-B16B91D0D648}" keepAlive="1" name="Query - Matches (2)" description="Connection to the 'Matches (2)' query in the workbook." type="5" refreshedVersion="8" background="1" saveData="1">
    <dbPr connection="Provider=Microsoft.Mashup.OleDb.1;Data Source=$Workbook$;Location=&quot;Matches (2)&quot;;Extended Properties=&quot;&quot;" command="SELECT * FROM [Matches (2)]"/>
  </connection>
  <connection id="6" xr16:uid="{8B166B41-B68C-4CC8-ABFF-895F0407AB63}" keepAlive="1" name="Query - Options" description="Connection to the 'Options' query in the workbook." type="5" refreshedVersion="8" background="1" saveData="1">
    <dbPr connection="Provider=Microsoft.Mashup.OleDb.1;Data Source=$Workbook$;Location=Options;Extended Properties=&quot;&quot;" command="SELECT * FROM [Options]"/>
  </connection>
  <connection id="7" xr16:uid="{169BE65A-D20B-4CFA-8E50-4A0B776307CB}" keepAlive="1" name="Query - RoundTips" description="Connection to the 'RoundTips' query in the workbook." type="5" refreshedVersion="8" background="1" saveData="1">
    <dbPr connection="Provider=Microsoft.Mashup.OleDb.1;Data Source=$Workbook$;Location=RoundTips;Extended Properties=&quot;&quot;" command="SELECT * FROM [RoundTips]"/>
  </connection>
  <connection id="8" xr16:uid="{0E825999-FD89-436F-A59D-3BF4AD4346A4}" keepAlive="1" name="Query - TeamLadderPositions" description="Connection to the 'TeamLadderPositions' query in the workbook." type="5" refreshedVersion="8" background="1" saveData="1">
    <dbPr connection="Provider=Microsoft.Mashup.OleDb.1;Data Source=$Workbook$;Location=TeamLadderPositions;Extended Properties=&quot;&quot;" command="SELECT * FROM [TeamLadderPositions]"/>
  </connection>
  <connection id="9" xr16:uid="{5F3174C1-BD5A-408B-B486-A52629F10930}" keepAlive="1" name="Query - TeamLadderPositions (2)" description="Connection to the 'TeamLadderPositions (2)' query in the workbook." type="5" refreshedVersion="0" background="1" saveData="1">
    <dbPr connection="Provider=Microsoft.Mashup.OleDb.1;Data Source=$Workbook$;Location=&quot;TeamLadderPositions (2)&quot;;Extended Properties=&quot;&quot;" command="SELECT * FROM [TeamLadderPositions (2)]"/>
  </connection>
  <connection id="10" xr16:uid="{350D6F1E-B883-4E26-9A44-349488EA933C}" keepAlive="1" name="Query - TeamLadderPositions (3)" description="Connection to the 'TeamLadderPositions (3)' query in the workbook." type="5" refreshedVersion="8" background="1" saveData="1">
    <dbPr connection="Provider=Microsoft.Mashup.OleDb.1;Data Source=$Workbook$;Location=&quot;TeamLadderPositions (3)&quot;;Extended Properties=&quot;&quot;" command="SELECT * FROM [TeamLadderPositions (3)]"/>
  </connection>
  <connection id="11" xr16:uid="{FCE2F71C-B547-468F-B80D-3174F05FAF13}" keepAlive="1" name="Query - TeamLadderPositions (4)" description="Connection to the 'TeamLadderPositions (4)' query in the workbook." type="5" refreshedVersion="8" background="1" saveData="1">
    <dbPr connection="Provider=Microsoft.Mashup.OleDb.1;Data Source=$Workbook$;Location=&quot;TeamLadderPositions (4)&quot;;Extended Properties=&quot;&quot;" command="SELECT * FROM [TeamLadderPositions (4)]"/>
  </connection>
  <connection id="12" xr16:uid="{5BC8EB38-7F74-4BE1-BAC6-1538C0293A37}" keepAlive="1" name="Query - Teams" description="Connection to the 'Teams' query in the workbook." type="5" refreshedVersion="8" background="1" saveData="1">
    <dbPr connection="Provider=Microsoft.Mashup.OleDb.1;Data Source=$Workbook$;Location=Teams;Extended Properties=&quot;&quot;" command="SELECT * FROM [Teams]"/>
  </connection>
  <connection id="13" xr16:uid="{3C18411F-CED9-4549-B9A2-49FE1D930C04}" keepAlive="1" name="Query - ThisRoundNum" description="Connection to the 'ThisRoundNum' query in the workbook." type="5" refreshedVersion="0" background="1">
    <dbPr connection="Provider=Microsoft.Mashup.OleDb.1;Data Source=$Workbook$;Location=ThisRoundNum;Extended Properties=&quot;&quot;" command="SELECT * FROM [ThisRoundNum]"/>
  </connection>
  <connection id="14" xr16:uid="{71C3E9B4-9583-4836-B181-E5902843B56C}" keepAlive="1" name="Query - ThisRoundNum2" description="Connection to the 'ThisRoundNum2' query in the workbook." type="5" refreshedVersion="8" background="1" saveData="1">
    <dbPr connection="Provider=Microsoft.Mashup.OleDb.1;Data Source=$Workbook$;Location=ThisRoundNum2;Extended Properties=&quot;&quot;" command="SELECT * FROM [ThisRoundNum2]"/>
  </connection>
  <connection id="15" xr16:uid="{FAF68B08-135C-4B00-B238-8305EEE1A680}" keepAlive="1" name="Query - TipperLadderPositions" description="Connection to the 'TipperLadderPositions' query in the workbook." type="5" refreshedVersion="8" background="1" saveData="1">
    <dbPr connection="Provider=Microsoft.Mashup.OleDb.1;Data Source=$Workbook$;Location=TipperLadderPositions;Extended Properties=&quot;&quot;" command="SELECT * FROM [TipperLadderPositions]"/>
  </connection>
  <connection id="16" xr16:uid="{F7AD24C4-7AB2-4C1C-B435-976D9DE91501}" keepAlive="1" name="Query - Tippers" description="Connection to the 'Tippers' query in the workbook." type="5" refreshedVersion="8" background="1" saveData="1">
    <dbPr connection="Provider=Microsoft.Mashup.OleDb.1;Data Source=$Workbook$;Location=Tippers;Extended Properties=&quot;&quot;" command="SELECT * FROM [Tippers]"/>
  </connection>
  <connection id="17" xr16:uid="{715002C8-7B4C-4EAA-A33C-443720C3DBD6}" keepAlive="1" name="Query - Tips" description="Connection to the 'Tips' query in the workbook." type="5" refreshedVersion="8" background="1" saveData="1">
    <dbPr connection="Provider=Microsoft.Mashup.OleDb.1;Data Source=$Workbook$;Location=Tips;Extended Properties=&quot;&quot;" command="SELECT * FROM [Tips]"/>
  </connection>
  <connection id="18" xr16:uid="{B82A9425-E7FF-486B-B138-E836910A1C41}" keepAlive="1" name="Query - Venues" description="Connection to the 'Venues' query in the workbook." type="5" refreshedVersion="8" background="1" saveData="1">
    <dbPr connection="Provider=Microsoft.Mashup.OleDb.1;Data Source=$Workbook$;Location=Venues;Extended Properties=&quot;&quot;" command="SELECT * FROM [Venues]"/>
  </connection>
  <connection id="19" xr16:uid="{8D9CABF4-D8B0-4CD0-A2C2-82846B7E0B01}" keepAlive="1" name="Query - zHotTipResetRound" description="Connection to the 'zHotTipResetRound' query in the workbook." type="5" refreshedVersion="8" background="1" saveData="1">
    <dbPr connection="Provider=Microsoft.Mashup.OleDb.1;Data Source=$Workbook$;Location=zHotTipResetRound;Extended Properties=&quot;&quot;" command="SELECT * FROM [zHotTipResetRound]"/>
  </connection>
  <connection id="20" xr16:uid="{B3511F11-D403-432D-BC5C-6DB23CDA3FC1}" keepAlive="1" name="Query - zHotTipSurvivors" description="Connection to the 'zHotTipSurvivors' query in the workbook." type="5" refreshedVersion="8" background="1" saveData="1">
    <dbPr connection="Provider=Microsoft.Mashup.OleDb.1;Data Source=$Workbook$;Location=zHotTipSurvivors;Extended Properties=&quot;&quot;" command="SELECT * FROM [zHotTipSurvivors]"/>
  </connection>
  <connection id="21" xr16:uid="{BCDE671C-17FF-41BB-8E04-69316EAEA02B}" keepAlive="1" name="Query - zHotTipSurvivorsPreviousRound" description="Connection to the 'zHotTipSurvivorsPreviousRound' query in the workbook." type="5" refreshedVersion="8" background="1" saveData="1">
    <dbPr connection="Provider=Microsoft.Mashup.OleDb.1;Data Source=$Workbook$;Location=zHotTipSurvivorsPreviousRound;Extended Properties=&quot;&quot;" command="SELECT * FROM [zHotTipSurvivorsPreviousRound]"/>
  </connection>
  <connection id="22" xr16:uid="{5CEB4022-9373-4341-A3B4-3A06114EBD02}" name="Query - zHotTipsUsed" description="Connection to the 'zHotTipsUsed' query in the workbook." type="100" refreshedVersion="8" minRefreshableVersion="5">
    <extLst>
      <ext xmlns:x15="http://schemas.microsoft.com/office/spreadsheetml/2010/11/main" uri="{DE250136-89BD-433C-8126-D09CA5730AF9}">
        <x15:connection id="9a1924e6-ee7a-41b6-9fa5-f54d4b58aa71"/>
      </ext>
    </extLst>
  </connection>
  <connection id="23" xr16:uid="{9F994685-D4DE-4F23-B510-DEA6F354CAD7}" keepAlive="1" name="Query - zInvalidHotTips" description="Connection to the 'zInvalidHotTips' query in the workbook." type="5" refreshedVersion="8" background="1" saveData="1">
    <dbPr connection="Provider=Microsoft.Mashup.OleDb.1;Data Source=$Workbook$;Location=zInvalidHotTips;Extended Properties=&quot;&quot;" command="SELECT * FROM [zInvalidHotTips]"/>
  </connection>
  <connection id="24" xr16:uid="{1739C21D-F89B-4939-8B49-9901B9633702}" keepAlive="1" name="Query - zInvalidTips" description="Connection to the 'zInvalidTips' query in the workbook." type="5" refreshedVersion="8" background="1" saveData="1">
    <dbPr connection="Provider=Microsoft.Mashup.OleDb.1;Data Source=$Workbook$;Location=zInvalidTips;Extended Properties=&quot;&quot;" command="SELECT * FROM [zInvalidTips]"/>
  </connection>
  <connection id="25" xr16:uid="{E15F59E1-57B5-4029-8A74-C2694CAFEA2C}" keepAlive="1" name="Query - zInvalidWildcards" description="Connection to the 'zInvalidWildcards' query in the workbook." type="5" refreshedVersion="8" background="1" saveData="1">
    <dbPr connection="Provider=Microsoft.Mashup.OleDb.1;Data Source=$Workbook$;Location=zInvalidWildcards;Extended Properties=&quot;&quot;" command="SELECT * FROM [zInvalidWildcards]"/>
  </connection>
  <connection id="26" xr16:uid="{36C80743-B27A-499F-8089-D2ECF0ED62DD}" keepAlive="1" name="Query - zLadder" description="Connection to the 'zLadder' query in the workbook." type="5" refreshedVersion="8" background="1" saveData="1">
    <dbPr connection="Provider=Microsoft.Mashup.OleDb.1;Data Source=$Workbook$;Location=zLadder;Extended Properties=&quot;&quot;" command="SELECT * FROM [zLadder]"/>
  </connection>
  <connection id="27" xr16:uid="{55F85086-2858-4B0E-B69F-BFAF58044A3E}" keepAlive="1" name="Query - zLadder (2)" description="Connection to the 'zLadder (2)' query in the workbook." type="5" refreshedVersion="8" background="1" saveData="1">
    <dbPr connection="Provider=Microsoft.Mashup.OleDb.1;Data Source=$Workbook$;Location=&quot;zLadder (2)&quot;;Extended Properties=&quot;&quot;" command="SELECT * FROM [zLadder (2)]"/>
  </connection>
  <connection id="28" xr16:uid="{AA259AB7-0861-47AC-B06A-3247E7B81C62}" keepAlive="1" name="Query - zLadder10yr" description="Connection to the 'zLadder10yr' query in the workbook." type="5" refreshedVersion="8" background="1" saveData="1">
    <dbPr connection="Provider=Microsoft.Mashup.OleDb.1;Data Source=$Workbook$;Location=zLadder10yr;Extended Properties=&quot;&quot;" command="SELECT * FROM [zLadder10yr]"/>
  </connection>
  <connection id="29" xr16:uid="{7A1B3737-C9FE-44E2-AAA4-7AF21DF94576}" keepAlive="1" name="Query - zTippingResults" description="Connection to the 'zTippingResults' query in the workbook." type="5" refreshedVersion="8" background="1" saveData="1">
    <dbPr connection="Provider=Microsoft.Mashup.OleDb.1;Data Source=$Workbook$;Location=zTippingResults;Extended Properties=&quot;&quot;" command="SELECT * FROM [zTippingResults]"/>
  </connection>
  <connection id="30" xr16:uid="{0A05E304-33EA-4126-9639-9B0BFEF981C4}" keepAlive="1" name="Query - zTippingResults (2)" description="Connection to the 'zTippingResults (2)' query in the workbook." type="5" refreshedVersion="8" background="1" saveData="1">
    <dbPr connection="Provider=Microsoft.Mashup.OleDb.1;Data Source=$Workbook$;Location=&quot;zTippingResults (2)&quot;;Extended Properties=&quot;&quot;" command="SELECT * FROM [zTippingResults (2)]"/>
  </connection>
  <connection id="31" xr16:uid="{5559F1F1-536E-42F7-85C3-D1ECF09223FF}" name="Query - zTippingResultsByGender" description="Connection to the 'zTippingResultsByGender' query in the workbook." type="100" refreshedVersion="8" minRefreshableVersion="5">
    <extLst>
      <ext xmlns:x15="http://schemas.microsoft.com/office/spreadsheetml/2010/11/main" uri="{DE250136-89BD-433C-8126-D09CA5730AF9}">
        <x15:connection id="a787927f-cff5-4a6e-944f-4dc2d4f33ee3"/>
      </ext>
    </extLst>
  </connection>
  <connection id="32" xr16:uid="{3C83618F-EA67-4E09-9137-1B17FBE9AA14}" keepAlive="1" name="Query - zTippingResultsByGroup" description="Connection to the 'zTippingResultsByGroup' query in the workbook." type="5" refreshedVersion="8" background="1" saveData="1">
    <dbPr connection="Provider=Microsoft.Mashup.OleDb.1;Data Source=$Workbook$;Location=zTippingResultsByGroup;Extended Properties=&quot;&quot;" command="SELECT * FROM [zTippingResultsByGroup]"/>
  </connection>
  <connection id="33" xr16:uid="{43EF42DD-B0C5-4C19-964E-6E53EA46C03A}" keepAlive="1" name="Query - zTippingResultsByGroup (2)" description="Connection to the 'zTippingResultsByGroup (2)' query in the workbook." type="5" refreshedVersion="8" background="1" saveData="1">
    <dbPr connection="Provider=Microsoft.Mashup.OleDb.1;Data Source=$Workbook$;Location=&quot;zTippingResultsByGroup (2)&quot;;Extended Properties=&quot;&quot;" command="SELECT * FROM [zTippingResultsByGroup (2)]"/>
  </connection>
  <connection id="34" xr16:uid="{65AFE27C-996A-4AF2-9750-6F3D2B7F50AC}" keepAlive="1" name="Query - zTippingResultsByQuarter" description="Connection to the 'zTippingResultsByQuarter' query in the workbook." type="5" refreshedVersion="8" background="1" saveData="1">
    <dbPr connection="Provider=Microsoft.Mashup.OleDb.1;Data Source=$Workbook$;Location=zTippingResultsByQuarter;Extended Properties=&quot;&quot;" command="SELECT * FROM [zTippingResultsByQuarter]"/>
  </connection>
  <connection id="35" xr16:uid="{1ED605FC-9862-41DA-8275-9FC3355D95AB}" name="Query - zTippingResultsByRegion" description="Connection to the 'zTippingResultsByRegion' query in the workbook." type="100" refreshedVersion="8" minRefreshableVersion="5">
    <extLst>
      <ext xmlns:x15="http://schemas.microsoft.com/office/spreadsheetml/2010/11/main" uri="{DE250136-89BD-433C-8126-D09CA5730AF9}">
        <x15:connection id="edcc1dd1-3f28-447e-8480-285c7e3b8de0"/>
      </ext>
    </extLst>
  </connection>
  <connection id="36" xr16:uid="{9C17532C-D3ED-42B6-8814-12FDE91391C8}" name="Query - zTippingResultsByTeamFollowed" description="Connection to the 'zTippingResultsByTeamFollowed' query in the workbook." type="100" refreshedVersion="8" minRefreshableVersion="5">
    <extLst>
      <ext xmlns:x15="http://schemas.microsoft.com/office/spreadsheetml/2010/11/main" uri="{DE250136-89BD-433C-8126-D09CA5730AF9}">
        <x15:connection id="47a52dbf-9e1b-4811-825d-3ef0076a8261"/>
      </ext>
    </extLst>
  </connection>
  <connection id="37" xr16:uid="{BD7788D4-1F4F-4E2A-94D7-9D8133552BF4}" keepAlive="1" name="Query - zTippingResultsPower" description="Connection to the 'zTippingResultsPower' query in the workbook." type="5" refreshedVersion="8" background="1" saveData="1">
    <dbPr connection="Provider=Microsoft.Mashup.OleDb.1;Data Source=$Workbook$;Location=zTippingResultsPower;Extended Properties=&quot;&quot;" command="SELECT * FROM [zTippingResultsPower]"/>
  </connection>
  <connection id="38" xr16:uid="{3F09617D-5ECC-46D4-A0AA-3247C7F535A7}" keepAlive="1" name="Query - zTippingResultsThisRound" description="Connection to the 'zTippingResultsThisRound' query in the workbook." type="5" refreshedVersion="8" background="1" saveData="1">
    <dbPr connection="Provider=Microsoft.Mashup.OleDb.1;Data Source=$Workbook$;Location=zTippingResultsThisRound;Extended Properties=&quot;&quot;" command="SELECT * FROM [zTippingResultsThisRound]"/>
  </connection>
  <connection id="39" xr16:uid="{105C1A42-5347-4EC6-85B9-94445605430F}" name="Query - zTippingResultsWinnerThisRound" description="Connection to the 'zTippingResultsWinnerThisRound' query in the workbook." type="100" refreshedVersion="8" minRefreshableVersion="5">
    <extLst>
      <ext xmlns:x15="http://schemas.microsoft.com/office/spreadsheetml/2010/11/main" uri="{DE250136-89BD-433C-8126-D09CA5730AF9}">
        <x15:connection id="1698bed8-fa33-45bf-bcb2-65b2abe9da64"/>
      </ext>
    </extLst>
  </connection>
  <connection id="40" xr16:uid="{00CC7F9F-14A3-40CA-854B-D98708FE9E0B}" name="Query - zTippingResultsWinnerThisRoundPaid" description="Connection to the 'zTippingResultsWinnerThisRoundPaid' query in the workbook." type="100" refreshedVersion="8" minRefreshableVersion="5">
    <extLst>
      <ext xmlns:x15="http://schemas.microsoft.com/office/spreadsheetml/2010/11/main" uri="{DE250136-89BD-433C-8126-D09CA5730AF9}">
        <x15:connection id="825f8048-87ee-4b88-8dcb-32219a120400"/>
      </ext>
    </extLst>
  </connection>
  <connection id="41" xr16:uid="{04AF14E3-35D8-4FB5-AA57-12631FBF2BFC}" keepAlive="1" name="Query - zTippingResultsWinnerThisRoundPaid (2)" description="Connection to the 'zTippingResultsWinnerThisRoundPaid (2)' query in the workbook." type="5" refreshedVersion="8" background="1" saveData="1">
    <dbPr connection="Provider=Microsoft.Mashup.OleDb.1;Data Source=$Workbook$;Location=&quot;zTippingResultsWinnerThisRoundPaid (2)&quot;;Extended Properties=&quot;&quot;" command="SELECT * FROM [zTippingResultsWinnerThisRoundPaid (2)]"/>
  </connection>
  <connection id="42" xr16:uid="{36292F89-1062-4147-B671-872689971EC5}" keepAlive="1" name="Query - zWildcardEarlier" description="Connection to the 'zWildcardEarlier' query in the workbook." type="5" refreshedVersion="8" background="1" saveData="1">
    <dbPr connection="Provider=Microsoft.Mashup.OleDb.1;Data Source=$Workbook$;Location=zWildcardEarlier;Extended Properties=&quot;&quot;" command="SELECT * FROM [zWildcardEarlier]"/>
  </connection>
  <connection id="43" xr16:uid="{5ED09AF1-332D-4489-B183-E7F5F1BF50C8}" keepAlive="1" name="Query - zWildcardLater" description="Connection to the 'zWildcardLater' query in the workbook." type="5" refreshedVersion="8" background="1" saveData="1">
    <dbPr connection="Provider=Microsoft.Mashup.OleDb.1;Data Source=$Workbook$;Location=zWildcardLater;Extended Properties=&quot;&quot;" command="SELECT * FROM [zWildcardLater]"/>
  </connection>
  <connection id="44" xr16:uid="{B2C36334-CE1A-48B0-ADDE-E55DD6C1A2D2}" keepAlive="1" name="Query - zWildcardThisRound" description="Connection to the 'zWildcardThisRound' query in the workbook." type="5" refreshedVersion="8" background="1" saveData="1">
    <dbPr connection="Provider=Microsoft.Mashup.OleDb.1;Data Source=$Workbook$;Location=zWildcardThisRound;Extended Properties=&quot;&quot;" command="SELECT * FROM [zWildcardThisRound]"/>
  </connection>
  <connection id="45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46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47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8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49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50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<sst xmlns="http://schemas.openxmlformats.org/spreadsheetml/2006/main" count="8436" uniqueCount="1001">
  <si>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</si>
  <si>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</si>
  <si>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</si>
  <si>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</si>
  <si>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</si>
  <si>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</si>
  <si>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</si>
  <si>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</si>
  <si>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</si>
  <si>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</si>
  <si>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</si>
  <si>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</si>
  <si>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</si>
  <si>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</si>
  <si>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</si>
  <si>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</si>
  <si>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</si>
  <si>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</si>
  <si>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</si>
  <si>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</si>
  <si>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</si>
  <si>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</si>
  <si>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</si>
  <si>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</si>
  <si>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</si>
  <si>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</si>
  <si>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</si>
  <si>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</si>
  <si>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</si>
  <si>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</si>
  <si>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</si>
  <si>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</si>
  <si>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</si>
  <si>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</si>
  <si>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</si>
  <si>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</si>
  <si>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</si>
  <si>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</si>
  <si>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</si>
  <si>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</si>
  <si>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</si>
  <si>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</si>
  <si>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</si>
  <si>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</si>
  <si>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</si>
  <si>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</si>
  <si>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</si>
  <si>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</si>
  <si>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</si>
  <si>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</si>
  <si>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</si>
  <si>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</si>
  <si>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</si>
  <si>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</si>
  <si>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</si>
  <si>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</si>
  <si>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</si>
  <si>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</si>
  <si>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</si>
  <si>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</si>
  <si>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</si>
  <si>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</si>
  <si>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</si>
  <si>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</si>
  <si>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</si>
  <si>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</si>
  <si>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</si>
  <si>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</si>
  <si>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</si>
  <si>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</si>
  <si>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</si>
  <si>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</si>
  <si>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</si>
  <si>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</si>
  <si>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</si>
  <si>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</si>
  <si>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</si>
  <si>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</si>
  <si>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</si>
  <si>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</si>
  <si>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</si>
  <si>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Female</t>
  </si>
  <si>
    <t>North</t>
  </si>
  <si>
    <t>Male</t>
  </si>
  <si>
    <t>shaun.heather@tasnetworks.com.au</t>
  </si>
  <si>
    <t>Shaun</t>
  </si>
  <si>
    <t>Heather</t>
  </si>
  <si>
    <t>South</t>
  </si>
  <si>
    <t>Andrew</t>
  </si>
  <si>
    <t>jacobswans14@hotmail.com</t>
  </si>
  <si>
    <t>Jacob</t>
  </si>
  <si>
    <t>Hine</t>
  </si>
  <si>
    <t>bgarwood71@optusnet.com.au</t>
  </si>
  <si>
    <t>Brendon</t>
  </si>
  <si>
    <t>Garwood</t>
  </si>
  <si>
    <t>shannonhill83@gmail.com</t>
  </si>
  <si>
    <t>Shannon</t>
  </si>
  <si>
    <t>Hill</t>
  </si>
  <si>
    <t>Thomas</t>
  </si>
  <si>
    <t>a_bassett@bigpond.com</t>
  </si>
  <si>
    <t>Anne</t>
  </si>
  <si>
    <t>Bassett</t>
  </si>
  <si>
    <t>hpe75@hotmail.com</t>
  </si>
  <si>
    <t>Heidi</t>
  </si>
  <si>
    <t>Chambers</t>
  </si>
  <si>
    <t>alec.dornauf@tasnetworks.com.au</t>
  </si>
  <si>
    <t>Alec</t>
  </si>
  <si>
    <t>Dornauf</t>
  </si>
  <si>
    <t>Ben</t>
  </si>
  <si>
    <t>Chris</t>
  </si>
  <si>
    <t>peter.smith1954@outlook.com</t>
  </si>
  <si>
    <t>Peter</t>
  </si>
  <si>
    <t>Smith</t>
  </si>
  <si>
    <t>Steve.robertson@tasnetworks.com.au</t>
  </si>
  <si>
    <t>Henry</t>
  </si>
  <si>
    <t>Scott</t>
  </si>
  <si>
    <t>Joel</t>
  </si>
  <si>
    <t>Mountney</t>
  </si>
  <si>
    <t>Robert</t>
  </si>
  <si>
    <t>Bilyk</t>
  </si>
  <si>
    <t>spider.hine777@gmail.com</t>
  </si>
  <si>
    <t>Greg</t>
  </si>
  <si>
    <t>Belinda</t>
  </si>
  <si>
    <t>Lehner</t>
  </si>
  <si>
    <t>Christine.dennison@auroraenergy.com.au</t>
  </si>
  <si>
    <t>Christine</t>
  </si>
  <si>
    <t>Dennison</t>
  </si>
  <si>
    <t>Harris</t>
  </si>
  <si>
    <t>sarah.dahmes@tasnetworks.com.au</t>
  </si>
  <si>
    <t>Sarah</t>
  </si>
  <si>
    <t>Dahmes</t>
  </si>
  <si>
    <t>nickw788844@gmail.com</t>
  </si>
  <si>
    <t>Nick</t>
  </si>
  <si>
    <t>Whelan</t>
  </si>
  <si>
    <t>Adam</t>
  </si>
  <si>
    <t>Golding</t>
  </si>
  <si>
    <t>Kurt</t>
  </si>
  <si>
    <t>Coppleman</t>
  </si>
  <si>
    <t>Brian</t>
  </si>
  <si>
    <t>Fleming</t>
  </si>
  <si>
    <t>Matthew</t>
  </si>
  <si>
    <t>catieowens08@gmail.com</t>
  </si>
  <si>
    <t>Catie</t>
  </si>
  <si>
    <t>Owens</t>
  </si>
  <si>
    <t>captainparmenter@hotmail.com</t>
  </si>
  <si>
    <t>Mark</t>
  </si>
  <si>
    <t>Spooner</t>
  </si>
  <si>
    <t>robbiemarino8@gmail.com</t>
  </si>
  <si>
    <t>Robbie</t>
  </si>
  <si>
    <t>Marino</t>
  </si>
  <si>
    <t>Adams</t>
  </si>
  <si>
    <t>Steven</t>
  </si>
  <si>
    <t>Maloney</t>
  </si>
  <si>
    <t>kathywright4@bigpond.com</t>
  </si>
  <si>
    <t>Kathy</t>
  </si>
  <si>
    <t>Wright</t>
  </si>
  <si>
    <t>billygodwin@gmail.com</t>
  </si>
  <si>
    <t>Billy</t>
  </si>
  <si>
    <t>Godwin</t>
  </si>
  <si>
    <t>craig_2074@hotmail.com</t>
  </si>
  <si>
    <t>Lohberger</t>
  </si>
  <si>
    <t>Craig</t>
  </si>
  <si>
    <t>Michael</t>
  </si>
  <si>
    <t>Ian</t>
  </si>
  <si>
    <t>Kylie</t>
  </si>
  <si>
    <t>Graeme.Gardner@tasnetworks.com.au</t>
  </si>
  <si>
    <t>Graeme</t>
  </si>
  <si>
    <t>Gardner</t>
  </si>
  <si>
    <t>rosefin@bigpond.com</t>
  </si>
  <si>
    <t>Rose</t>
  </si>
  <si>
    <t>Findlater</t>
  </si>
  <si>
    <t>ian.hermanis@auroraenergy.com.au</t>
  </si>
  <si>
    <t>Hermanis</t>
  </si>
  <si>
    <t>jon.fulton@tasnetworks.com.au</t>
  </si>
  <si>
    <t>Jon</t>
  </si>
  <si>
    <t>Fulton</t>
  </si>
  <si>
    <t>jamie_roberts2222@yahoo.com.au</t>
  </si>
  <si>
    <t>Jamie</t>
  </si>
  <si>
    <t>Roberts</t>
  </si>
  <si>
    <t>Cr.Lohberger@hobartcity.com.au</t>
  </si>
  <si>
    <t>kylie.bennett@tasnetworks.com.au</t>
  </si>
  <si>
    <t>johnstonloretta@gmail.com</t>
  </si>
  <si>
    <t>Loretta</t>
  </si>
  <si>
    <t>ajbeven@bigpond.com</t>
  </si>
  <si>
    <t>Beven</t>
  </si>
  <si>
    <t>Karen.jenkins8@bigpond.com</t>
  </si>
  <si>
    <t>Karen</t>
  </si>
  <si>
    <t>Jenkins</t>
  </si>
  <si>
    <t>felicity.walsh@tasnetworks.com.au</t>
  </si>
  <si>
    <t>Felicity</t>
  </si>
  <si>
    <t>Walsh</t>
  </si>
  <si>
    <t>glenneberle@hotmail.com</t>
  </si>
  <si>
    <t>Glenn</t>
  </si>
  <si>
    <t>Eberle</t>
  </si>
  <si>
    <t>stefran@our.net.au</t>
  </si>
  <si>
    <t>Francis</t>
  </si>
  <si>
    <t>dan.hollingsworth@tasnetworks.com.au</t>
  </si>
  <si>
    <t>Dan</t>
  </si>
  <si>
    <t>Hollingsworth</t>
  </si>
  <si>
    <t>tshea@c5prosolutions.com</t>
  </si>
  <si>
    <t>Tony</t>
  </si>
  <si>
    <t>Shea</t>
  </si>
  <si>
    <t>conan.duhig@hotmail.com</t>
  </si>
  <si>
    <t>Conan</t>
  </si>
  <si>
    <t>Duhig</t>
  </si>
  <si>
    <t>nick.stowe@hydro.com.au</t>
  </si>
  <si>
    <t>Stowe</t>
  </si>
  <si>
    <t>Anna</t>
  </si>
  <si>
    <t>Masters</t>
  </si>
  <si>
    <t>ros.dunc@hotmail.com</t>
  </si>
  <si>
    <t>McKendrick</t>
  </si>
  <si>
    <t>Egan</t>
  </si>
  <si>
    <t>chris.noye@tasnetworks.com.au</t>
  </si>
  <si>
    <t>Noye</t>
  </si>
  <si>
    <t>alex.izbicki@tasnetworks.com.au</t>
  </si>
  <si>
    <t>Alex</t>
  </si>
  <si>
    <t>Izbicki</t>
  </si>
  <si>
    <t>cyrilpatmore@gmail.com</t>
  </si>
  <si>
    <t>Cyril</t>
  </si>
  <si>
    <t>Patmore</t>
  </si>
  <si>
    <t>jarad.hughes@tasnetworks.com.au</t>
  </si>
  <si>
    <t>Jarad</t>
  </si>
  <si>
    <t>Hughes</t>
  </si>
  <si>
    <t>chris.hughes@brierleyhose.com.au</t>
  </si>
  <si>
    <t>simonburgess9@gmail.com</t>
  </si>
  <si>
    <t>Simon</t>
  </si>
  <si>
    <t>Burgess</t>
  </si>
  <si>
    <t>gazyoung@bigpond.com</t>
  </si>
  <si>
    <t>Garry</t>
  </si>
  <si>
    <t>Young</t>
  </si>
  <si>
    <t>David</t>
  </si>
  <si>
    <t>glenn675@gmail.com</t>
  </si>
  <si>
    <t>Wheeler</t>
  </si>
  <si>
    <t>markdennison@msn.com</t>
  </si>
  <si>
    <t>Liam</t>
  </si>
  <si>
    <t>Janssen</t>
  </si>
  <si>
    <t>beaumontlee0@gmail.com</t>
  </si>
  <si>
    <t>Lee</t>
  </si>
  <si>
    <t>Ross</t>
  </si>
  <si>
    <t>Burridge</t>
  </si>
  <si>
    <t>barbaranancystewart@hotmail.com</t>
  </si>
  <si>
    <t>Barbara</t>
  </si>
  <si>
    <t>Stewart</t>
  </si>
  <si>
    <t>egebka36@gmail.com</t>
  </si>
  <si>
    <t>Edmund</t>
  </si>
  <si>
    <t>Gebka</t>
  </si>
  <si>
    <t>hawksrule10@gmail.com</t>
  </si>
  <si>
    <t>Duncan</t>
  </si>
  <si>
    <t>rebecca.pedley@auroraenergy.com.au</t>
  </si>
  <si>
    <t>Pedley</t>
  </si>
  <si>
    <t>mikestewart13@hotmail.com</t>
  </si>
  <si>
    <t>karen.chandler60@gmail.com</t>
  </si>
  <si>
    <t>Chandler</t>
  </si>
  <si>
    <t>Duggan</t>
  </si>
  <si>
    <t>clodagh.doyle@tasnetworks.com.au</t>
  </si>
  <si>
    <t>Clodagh</t>
  </si>
  <si>
    <t>Doyle</t>
  </si>
  <si>
    <t>Bryce.Turnbull@tasnetworks.com.au</t>
  </si>
  <si>
    <t>Bryce</t>
  </si>
  <si>
    <t>Turnbull</t>
  </si>
  <si>
    <t>denisewell66@gmail.com</t>
  </si>
  <si>
    <t>Denise</t>
  </si>
  <si>
    <t>Sewell</t>
  </si>
  <si>
    <t>Adele</t>
  </si>
  <si>
    <t>McTye</t>
  </si>
  <si>
    <t>thomas.webster@tasnetworks.com.au</t>
  </si>
  <si>
    <t>Webster</t>
  </si>
  <si>
    <t>rodglen2@bigpond.net.au</t>
  </si>
  <si>
    <t>Rod</t>
  </si>
  <si>
    <t>Bennett</t>
  </si>
  <si>
    <t>michael.hunnibell@gmail.com</t>
  </si>
  <si>
    <t>Mike</t>
  </si>
  <si>
    <t>ewan.sherman@gmail.com</t>
  </si>
  <si>
    <t>Ewan</t>
  </si>
  <si>
    <t>Sherman</t>
  </si>
  <si>
    <t>KayeMartindill@gmail.com</t>
  </si>
  <si>
    <t>Kaye</t>
  </si>
  <si>
    <t>Martindill</t>
  </si>
  <si>
    <t>stumorgan81@gmail.com</t>
  </si>
  <si>
    <t>Stuart</t>
  </si>
  <si>
    <t>Morgan</t>
  </si>
  <si>
    <t>craig.owens9994@gmail.com</t>
  </si>
  <si>
    <t>anna.masters@bigpond.com</t>
  </si>
  <si>
    <t>mark.bresnehan@tasnetworks.com.au</t>
  </si>
  <si>
    <t>Bresnehan</t>
  </si>
  <si>
    <t>MarkRichardson462@hotmail.com</t>
  </si>
  <si>
    <t>Richardson</t>
  </si>
  <si>
    <t>danielle.goodwin@auroraenergy.com.au</t>
  </si>
  <si>
    <t>Goodwin</t>
  </si>
  <si>
    <t>brian_fleming@netspace.net.au</t>
  </si>
  <si>
    <t>Jeremy</t>
  </si>
  <si>
    <t>Williams</t>
  </si>
  <si>
    <t>teresa.r.harris@hotmail.com</t>
  </si>
  <si>
    <t>Teresa</t>
  </si>
  <si>
    <t>Gunn</t>
  </si>
  <si>
    <t>anne.lawless@bigpond.com</t>
  </si>
  <si>
    <t>Gerard</t>
  </si>
  <si>
    <t>Trevor</t>
  </si>
  <si>
    <t>elaine_potter@yahoo.com</t>
  </si>
  <si>
    <t>Elaine</t>
  </si>
  <si>
    <t>Potter</t>
  </si>
  <si>
    <t>stuart.ryan@tasnetworks.com.au</t>
  </si>
  <si>
    <t>Ryan</t>
  </si>
  <si>
    <t>dizbicki@bigpond.com</t>
  </si>
  <si>
    <t>Diane</t>
  </si>
  <si>
    <t>nicole.lansky@tasnetworks.com.au</t>
  </si>
  <si>
    <t>Nicole</t>
  </si>
  <si>
    <t>Lansky</t>
  </si>
  <si>
    <t>terryh58@bigpond.net.au</t>
  </si>
  <si>
    <t>Terry</t>
  </si>
  <si>
    <t>rodney.steven@tasnetworks.com.au</t>
  </si>
  <si>
    <t>Rodney</t>
  </si>
  <si>
    <t>vicki.maloney@tasnetworks.com.au</t>
  </si>
  <si>
    <t>Vicki</t>
  </si>
  <si>
    <t>John</t>
  </si>
  <si>
    <t>Barry</t>
  </si>
  <si>
    <t>tony.young@tasnetworks.com.au</t>
  </si>
  <si>
    <t>gbanelis@bigpond.com</t>
  </si>
  <si>
    <t>simmie17105550@gmail.com</t>
  </si>
  <si>
    <t>Lindsay</t>
  </si>
  <si>
    <t>Mctye</t>
  </si>
  <si>
    <t>callandahmes05@gmail.com</t>
  </si>
  <si>
    <t>Callan</t>
  </si>
  <si>
    <t>kristenbartley94@gmail.com</t>
  </si>
  <si>
    <t>curlywright@outlook.com</t>
  </si>
  <si>
    <t>jeremyahill20@gmail.com</t>
  </si>
  <si>
    <t>owensg@ozemail.com.au</t>
  </si>
  <si>
    <t>brianwhelan58@gmail.com</t>
  </si>
  <si>
    <t>james.teirney@tasnetworks.com.au</t>
  </si>
  <si>
    <t>James</t>
  </si>
  <si>
    <t>Teirney</t>
  </si>
  <si>
    <t>tassieandrew@gmail.com</t>
  </si>
  <si>
    <t>Chung</t>
  </si>
  <si>
    <t>grannamasters@gmail.com</t>
  </si>
  <si>
    <t>findlaterp@bigpond.com.au</t>
  </si>
  <si>
    <t>Rocky</t>
  </si>
  <si>
    <t>alanna.cannon@42-24.com.au</t>
  </si>
  <si>
    <t>Alanna</t>
  </si>
  <si>
    <t>Cannon</t>
  </si>
  <si>
    <t>Lisa</t>
  </si>
  <si>
    <t>nmu27693@bigpond.net.au</t>
  </si>
  <si>
    <t>Murnane</t>
  </si>
  <si>
    <t>Kelly</t>
  </si>
  <si>
    <t>kurtis-g@hotmail.com</t>
  </si>
  <si>
    <t>Callum.Rawson@tasnetworks.com.au</t>
  </si>
  <si>
    <t>Callum</t>
  </si>
  <si>
    <t>Rawson</t>
  </si>
  <si>
    <t>candbgolding@bigpond.com</t>
  </si>
  <si>
    <t>nick.holland@tasnetworks.com.au</t>
  </si>
  <si>
    <t>Holland</t>
  </si>
  <si>
    <t>tysondahmes@gmail.com</t>
  </si>
  <si>
    <t>Tyson</t>
  </si>
  <si>
    <t>chris.noye@bigpond.com</t>
  </si>
  <si>
    <t>phillip.jenkins7@bigpond.com</t>
  </si>
  <si>
    <t>Phillip</t>
  </si>
  <si>
    <t>rhys.browning@tasnetworks.com.au</t>
  </si>
  <si>
    <t>Rhys</t>
  </si>
  <si>
    <t>Browning</t>
  </si>
  <si>
    <t>Alysia</t>
  </si>
  <si>
    <t>Garrard</t>
  </si>
  <si>
    <t>calvingodwinn@gmail.com</t>
  </si>
  <si>
    <t>Calvin</t>
  </si>
  <si>
    <t>lgarwood@westpac.com.au</t>
  </si>
  <si>
    <t>adams-scott1@hotmail.com</t>
  </si>
  <si>
    <t>ehermanis@hotmail.com</t>
  </si>
  <si>
    <t>Eric</t>
  </si>
  <si>
    <t>gunn_mob@bigpond.com</t>
  </si>
  <si>
    <t>Zac</t>
  </si>
  <si>
    <t>abrewerjanssen@hotmail.com</t>
  </si>
  <si>
    <t>kezza15_12@outlook.com</t>
  </si>
  <si>
    <t>Kerry</t>
  </si>
  <si>
    <t>david.berechree@hydro.com.au</t>
  </si>
  <si>
    <t>Berechree</t>
  </si>
  <si>
    <t>rlzbennett@internode.on.net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</si>
  <si>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</si>
  <si>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</si>
  <si>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</si>
  <si>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</si>
  <si>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</si>
  <si>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</si>
  <si>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</si>
  <si>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</si>
  <si>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</si>
  <si>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</si>
  <si>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</si>
  <si>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</si>
  <si>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</si>
  <si>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</si>
  <si>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</si>
  <si>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</si>
  <si>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</si>
  <si>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</si>
  <si>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</si>
  <si>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</si>
  <si>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</si>
  <si>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</si>
  <si>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</si>
  <si>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</si>
  <si>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</si>
  <si>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</si>
  <si>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</si>
  <si>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</si>
  <si>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</si>
  <si>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</si>
  <si>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</si>
  <si>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</si>
  <si>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</si>
  <si>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</si>
  <si>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</si>
  <si>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</si>
  <si>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</si>
  <si>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</si>
  <si>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</si>
  <si>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Aurora</t>
  </si>
  <si>
    <t>Zali</t>
  </si>
  <si>
    <t>Hydro</t>
  </si>
  <si>
    <t>Canavan</t>
  </si>
  <si>
    <t>Verrier</t>
  </si>
  <si>
    <t>Jake</t>
  </si>
  <si>
    <t>Steve</t>
  </si>
  <si>
    <t>Darren</t>
  </si>
  <si>
    <t>Edward</t>
  </si>
  <si>
    <t>TeamLadderID</t>
  </si>
  <si>
    <t>RoundNum</t>
  </si>
  <si>
    <t>LadderPos</t>
  </si>
  <si>
    <t>CompetitionPoints</t>
  </si>
  <si>
    <t>Include</t>
  </si>
  <si>
    <t>TeamName</t>
  </si>
  <si>
    <t>Adelaide</t>
  </si>
  <si>
    <t>Crows</t>
  </si>
  <si>
    <t>ACR</t>
  </si>
  <si>
    <t>Port Adelaide</t>
  </si>
  <si>
    <t>Power</t>
  </si>
  <si>
    <t>PAP</t>
  </si>
  <si>
    <t>West Coast</t>
  </si>
  <si>
    <t>Eagles</t>
  </si>
  <si>
    <t>WCE</t>
  </si>
  <si>
    <t>Fremantle</t>
  </si>
  <si>
    <t>Dockers</t>
  </si>
  <si>
    <t>FRE</t>
  </si>
  <si>
    <t>Brisbane Lions</t>
  </si>
  <si>
    <t>Lions</t>
  </si>
  <si>
    <t>BRL</t>
  </si>
  <si>
    <t>Sydney</t>
  </si>
  <si>
    <t>Swans</t>
  </si>
  <si>
    <t>SYD</t>
  </si>
  <si>
    <t>Geelong</t>
  </si>
  <si>
    <t>Cats</t>
  </si>
  <si>
    <t>GEE</t>
  </si>
  <si>
    <t>Collingwood</t>
  </si>
  <si>
    <t>Magpies</t>
  </si>
  <si>
    <t>COL</t>
  </si>
  <si>
    <t>Carlton</t>
  </si>
  <si>
    <t>Blues</t>
  </si>
  <si>
    <t>CAR</t>
  </si>
  <si>
    <t>Essendon</t>
  </si>
  <si>
    <t>Bombers</t>
  </si>
  <si>
    <t>ESS</t>
  </si>
  <si>
    <t>Richmond</t>
  </si>
  <si>
    <t>Tigers</t>
  </si>
  <si>
    <t>RIC</t>
  </si>
  <si>
    <t>Western Bulldogs</t>
  </si>
  <si>
    <t>Bulldogs</t>
  </si>
  <si>
    <t>WBG</t>
  </si>
  <si>
    <t>Hawthorn</t>
  </si>
  <si>
    <t>Hawks</t>
  </si>
  <si>
    <t>HAW</t>
  </si>
  <si>
    <t>St Kilda</t>
  </si>
  <si>
    <t>Saints</t>
  </si>
  <si>
    <t>STK</t>
  </si>
  <si>
    <t>North Melbourne</t>
  </si>
  <si>
    <t>KAN</t>
  </si>
  <si>
    <t>Melbourne</t>
  </si>
  <si>
    <t>Demons</t>
  </si>
  <si>
    <t>MEL</t>
  </si>
  <si>
    <t>Gold Coast</t>
  </si>
  <si>
    <t>GCS</t>
  </si>
  <si>
    <t>Giants</t>
  </si>
  <si>
    <t>GWS</t>
  </si>
  <si>
    <t>IsLadderTip</t>
  </si>
  <si>
    <t>TipID</t>
  </si>
  <si>
    <t>TippedTeamID</t>
  </si>
  <si>
    <t>DateTimeEntered</t>
  </si>
  <si>
    <t>VenueID</t>
  </si>
  <si>
    <t>MembershipID</t>
  </si>
  <si>
    <t>RoundTipID</t>
  </si>
  <si>
    <t>HotTipTeamID</t>
  </si>
  <si>
    <t>RandomTips</t>
  </si>
  <si>
    <t>ReceivedTipEmailFrom</t>
  </si>
  <si>
    <t>ReceiptRequested</t>
  </si>
  <si>
    <t>ReceiptSent</t>
  </si>
  <si>
    <t>FullDetailResults</t>
  </si>
  <si>
    <t>FullDetailResultsSent</t>
  </si>
  <si>
    <t>SpecialTip</t>
  </si>
  <si>
    <t>SpecialTip2</t>
  </si>
  <si>
    <t>SpecialTipText</t>
  </si>
  <si>
    <t>HotTipTeam.TeamName</t>
  </si>
  <si>
    <t>HotTipTeam.TeamNickName</t>
  </si>
  <si>
    <t>HotTipTeam.TeamAbbrev</t>
  </si>
  <si>
    <t>Team1ID</t>
  </si>
  <si>
    <t>Team2ID</t>
  </si>
  <si>
    <t>Team1Goals</t>
  </si>
  <si>
    <t>Team1Behinds</t>
  </si>
  <si>
    <t>Team2Goals</t>
  </si>
  <si>
    <t>Team2Behinds</t>
  </si>
  <si>
    <t>StartTime</t>
  </si>
  <si>
    <t>SubRound</t>
  </si>
  <si>
    <t>Quarter</t>
  </si>
  <si>
    <t>IsGame1</t>
  </si>
  <si>
    <t>MatchYear</t>
  </si>
  <si>
    <t>TVNetwork</t>
  </si>
  <si>
    <t>Comments</t>
  </si>
  <si>
    <t>DefaultPowerScore</t>
  </si>
  <si>
    <t>Teams.1.TeamName</t>
  </si>
  <si>
    <t>Teams.1.TeamNickName</t>
  </si>
  <si>
    <t>Teams.1.TeamAbbrev</t>
  </si>
  <si>
    <t>Teams.2.TeamName</t>
  </si>
  <si>
    <t>Teams.2.TeamNickName</t>
  </si>
  <si>
    <t>Teams.2.TeamAbbrev</t>
  </si>
  <si>
    <t>Team1Score</t>
  </si>
  <si>
    <t>Team2Score</t>
  </si>
  <si>
    <t>Loser</t>
  </si>
  <si>
    <t>Draw</t>
  </si>
  <si>
    <t>WinnerTeamID</t>
  </si>
  <si>
    <t>Match</t>
  </si>
  <si>
    <t>Team1</t>
  </si>
  <si>
    <t>Team1 Score</t>
  </si>
  <si>
    <t>Team 2</t>
  </si>
  <si>
    <t>HotTipResetRound</t>
  </si>
  <si>
    <t>Squiggle</t>
  </si>
  <si>
    <t>Computer</t>
  </si>
  <si>
    <t>Gerard Martindill</t>
  </si>
  <si>
    <t>Overall Rank</t>
  </si>
  <si>
    <t>Network Planning</t>
  </si>
  <si>
    <t>Poatina Golf Club</t>
  </si>
  <si>
    <t>Tipper ID</t>
  </si>
  <si>
    <t>OptionValueNumeric</t>
  </si>
  <si>
    <t>Num</t>
  </si>
  <si>
    <t>Regional Challenge</t>
  </si>
  <si>
    <t>Gender Challenge</t>
  </si>
  <si>
    <t>lisahar.lh@gmail.com</t>
  </si>
  <si>
    <t>Supporter's Challenge</t>
  </si>
  <si>
    <t>simon.burfield@tasnetworks.com.au</t>
  </si>
  <si>
    <t>Burfield</t>
  </si>
  <si>
    <t>scott.bester@tasnetworks.com.au</t>
  </si>
  <si>
    <t>Bester</t>
  </si>
  <si>
    <t>greghoss1949@gmail.com</t>
  </si>
  <si>
    <t>mckendrickcarupholstery@gmail.com</t>
  </si>
  <si>
    <t>andrew.mansfield@tasnetworks.com.au</t>
  </si>
  <si>
    <t>Mansfield</t>
  </si>
  <si>
    <t>michael.verrier@outlook.com.au</t>
  </si>
  <si>
    <t>Darren.Harris@tasnetworks.com.au</t>
  </si>
  <si>
    <t>rach2803@gmail.com</t>
  </si>
  <si>
    <t>Rachel</t>
  </si>
  <si>
    <t>Barber</t>
  </si>
  <si>
    <t>shaunkelly388@gmail.com</t>
  </si>
  <si>
    <t>Sonia</t>
  </si>
  <si>
    <t>Neville</t>
  </si>
  <si>
    <t>aidan.donovan@tasnetworks.com.au</t>
  </si>
  <si>
    <t>Aidan</t>
  </si>
  <si>
    <t>Donovan</t>
  </si>
  <si>
    <t>christine.andrews1@bigpond.com</t>
  </si>
  <si>
    <t>Banelis</t>
  </si>
  <si>
    <t>Graham</t>
  </si>
  <si>
    <t>Rebecca</t>
  </si>
  <si>
    <t>Beaumont</t>
  </si>
  <si>
    <t>Roslyn</t>
  </si>
  <si>
    <t>Robertson</t>
  </si>
  <si>
    <t>Czerkiewicz</t>
  </si>
  <si>
    <t>Lawless</t>
  </si>
  <si>
    <t>Danielle</t>
  </si>
  <si>
    <t>Kristen</t>
  </si>
  <si>
    <t>Bartley</t>
  </si>
  <si>
    <t>McKinlay</t>
  </si>
  <si>
    <t>Hunnibell</t>
  </si>
  <si>
    <t>Gary</t>
  </si>
  <si>
    <t>Hugh</t>
  </si>
  <si>
    <t>Robbos Mob</t>
  </si>
  <si>
    <t>O People</t>
  </si>
  <si>
    <t>RossJB25@hotmail.com</t>
  </si>
  <si>
    <t>gmartindill@hotmail.com</t>
  </si>
  <si>
    <t>WildardEarlier</t>
  </si>
  <si>
    <t>Top Tippers</t>
  </si>
  <si>
    <t>Greater Western Sydney</t>
  </si>
  <si>
    <t>2025</t>
  </si>
  <si>
    <t>Kennedy</t>
  </si>
  <si>
    <t>Clarke</t>
  </si>
  <si>
    <t>Murfet</t>
  </si>
  <si>
    <t>Wilkins</t>
  </si>
  <si>
    <t>Casey</t>
  </si>
  <si>
    <t>Radford</t>
  </si>
  <si>
    <t>joshua</t>
  </si>
  <si>
    <t>hills</t>
  </si>
  <si>
    <t>Louis</t>
  </si>
  <si>
    <t>Marcus</t>
  </si>
  <si>
    <t>Orr</t>
  </si>
  <si>
    <t xml:space="preserve">Tamika </t>
  </si>
  <si>
    <t>Nossiter</t>
  </si>
  <si>
    <t>Lachlan</t>
  </si>
  <si>
    <t>Daniels</t>
  </si>
  <si>
    <t>Zed</t>
  </si>
  <si>
    <t>French</t>
  </si>
  <si>
    <t>Gus</t>
  </si>
  <si>
    <t>Viney</t>
  </si>
  <si>
    <t>Katherine</t>
  </si>
  <si>
    <t>Millhouse</t>
  </si>
  <si>
    <t>Smart</t>
  </si>
  <si>
    <t>Natalie</t>
  </si>
  <si>
    <t>Silva</t>
  </si>
  <si>
    <t>McCall</t>
  </si>
  <si>
    <t>Joanna</t>
  </si>
  <si>
    <t>Ford</t>
  </si>
  <si>
    <t>Felix</t>
  </si>
  <si>
    <t>Fischer</t>
  </si>
  <si>
    <t>Lachie</t>
  </si>
  <si>
    <t>Baird</t>
  </si>
  <si>
    <t>Latter</t>
  </si>
  <si>
    <t xml:space="preserve">Francine </t>
  </si>
  <si>
    <t xml:space="preserve">Douce </t>
  </si>
  <si>
    <t>Hayate</t>
  </si>
  <si>
    <t>Yamada</t>
  </si>
  <si>
    <t>Bree</t>
  </si>
  <si>
    <t>Franklin</t>
  </si>
  <si>
    <t xml:space="preserve">Michael </t>
  </si>
  <si>
    <t>Hogan</t>
  </si>
  <si>
    <t>kafflouise40@gmail.com</t>
  </si>
  <si>
    <t>zoe-cupit@hotmail.com</t>
  </si>
  <si>
    <t>casey.radford@tasnetworks.com.au</t>
  </si>
  <si>
    <t>minouette.hogan@gmail.com</t>
  </si>
  <si>
    <t>joel.mccall@tasnetworks.com.au</t>
  </si>
  <si>
    <t>breanna.franklin@tasnetworks.com.au</t>
  </si>
  <si>
    <t>hayatey101@gmail.com</t>
  </si>
  <si>
    <t>erobertson012@gmail.com</t>
  </si>
  <si>
    <t>ifrench@westpac.com.au</t>
  </si>
  <si>
    <t>felix.fischer@tasnetworks.com.au</t>
  </si>
  <si>
    <t>gus.viney@tasnetworks.com.au</t>
  </si>
  <si>
    <t>joanna.ford@tasnetworks.com.au</t>
  </si>
  <si>
    <t>frandouce@yahoo.com.au</t>
  </si>
  <si>
    <t>Lachlan.daniels@tasnetworks.com.au</t>
  </si>
  <si>
    <t>lachlan.baird@tasnetworks.com.au</t>
  </si>
  <si>
    <t>kennedyclarke@gmail.com</t>
  </si>
  <si>
    <t>kristy.thurley@tasnetworks.com.au</t>
  </si>
  <si>
    <t>josh.hills@tasnetworks.com.au</t>
  </si>
  <si>
    <t>marcusorr@hotmail.com</t>
  </si>
  <si>
    <t>alex.hunnibell@tasnetworks.com.au</t>
  </si>
  <si>
    <t>davemurfet1995@gmail.com</t>
  </si>
  <si>
    <t>jamie.latter@tasnetworks.com.au</t>
  </si>
  <si>
    <t>lisa.wilkins@tasnetworks.com.au</t>
  </si>
  <si>
    <t>tamika.nossiter@tasnetworks.com.au</t>
  </si>
  <si>
    <t>natalie.silva@auroraenergy.com.au</t>
  </si>
  <si>
    <t>zaleyoung@hotmail.com</t>
  </si>
  <si>
    <t>Smarty01@bigpond.net.au</t>
  </si>
  <si>
    <t>mark.egan@tasnetworks.com.au</t>
  </si>
  <si>
    <t>Steve Robertson</t>
  </si>
  <si>
    <t>ü</t>
  </si>
  <si>
    <t>û</t>
  </si>
  <si>
    <t>Round 1 tipping stats.</t>
  </si>
  <si>
    <t>Match Results AFL Round 1</t>
  </si>
  <si>
    <t>Richmond 82 d Carlton 69</t>
  </si>
  <si>
    <t>Hawthorn 111 d Essendon 85</t>
  </si>
  <si>
    <t>Geelong 147 d Fremantle 69</t>
  </si>
  <si>
    <t>Brisbane Lions 86 d Sydney 82</t>
  </si>
  <si>
    <t>Collingwood 136 d Port Adelaide 45</t>
  </si>
  <si>
    <t>AFL Ladder After Round 1</t>
  </si>
  <si>
    <t>Western Bulldogs 113 d North Melbourne 97</t>
  </si>
  <si>
    <t>Adelaide 135 d St Kilda 72</t>
  </si>
  <si>
    <t>Greater Western Sydney 77 d Melbourne 74</t>
  </si>
  <si>
    <t>Gold Coast 136 d West Coast 49</t>
  </si>
  <si>
    <t>Quarter Tipping Ranking - Quarter 1</t>
  </si>
  <si>
    <t>Jamie Latter</t>
  </si>
  <si>
    <t>Rodney Steven</t>
  </si>
  <si>
    <t>Nick Whelan</t>
  </si>
  <si>
    <t>Squiggle Computer</t>
  </si>
  <si>
    <t>Craig Owens</t>
  </si>
  <si>
    <t>Glenn Wheeler</t>
  </si>
  <si>
    <t>Barry Golding</t>
  </si>
  <si>
    <t>Lachie Baird</t>
  </si>
  <si>
    <t>Rod Bennett</t>
  </si>
  <si>
    <t>Jarad Hughes</t>
  </si>
  <si>
    <t>Tony Shea</t>
  </si>
  <si>
    <t>Cyril Patmore</t>
  </si>
  <si>
    <t>Zed Young</t>
  </si>
  <si>
    <t>Gus Viney</t>
  </si>
  <si>
    <t>Ian French</t>
  </si>
  <si>
    <t>Glenn Eberle</t>
  </si>
  <si>
    <t>Shaun Heather</t>
  </si>
  <si>
    <t>Richard Bennett</t>
  </si>
  <si>
    <t>Mark Richardson</t>
  </si>
  <si>
    <t>Catie Owens</t>
  </si>
  <si>
    <t>(none)</t>
  </si>
  <si>
    <t>HAT Footy Tipping 2025 - Round 1 Power Tipping Results</t>
  </si>
  <si>
    <t>RIC v CAR</t>
  </si>
  <si>
    <t>HAW v ESS</t>
  </si>
  <si>
    <t>GEE v FRE</t>
  </si>
  <si>
    <t>SYD v BRL</t>
  </si>
  <si>
    <t>COL v PAP</t>
  </si>
  <si>
    <t>WBG v KAN</t>
  </si>
  <si>
    <t>ACR v STK</t>
  </si>
  <si>
    <t>MEL v GWS</t>
  </si>
  <si>
    <t>WCE v GCS</t>
  </si>
  <si>
    <t>M</t>
  </si>
  <si>
    <t>N</t>
  </si>
  <si>
    <t>F</t>
  </si>
  <si>
    <t>CAR (-1)</t>
  </si>
  <si>
    <t>HAW (2)</t>
  </si>
  <si>
    <t>GEE (3)</t>
  </si>
  <si>
    <t>BRL (4)</t>
  </si>
  <si>
    <t>COL (5)</t>
  </si>
  <si>
    <t>WBG (6)</t>
  </si>
  <si>
    <t>ACR (7)</t>
  </si>
  <si>
    <t>GWS (8)</t>
  </si>
  <si>
    <t>GCS (9)</t>
  </si>
  <si>
    <t>A</t>
  </si>
  <si>
    <t>S</t>
  </si>
  <si>
    <t>T</t>
  </si>
  <si>
    <t>Kylie Bennett</t>
  </si>
  <si>
    <t>James Teirney</t>
  </si>
  <si>
    <t>Jamie Roberts</t>
  </si>
  <si>
    <t>Matthew Owens</t>
  </si>
  <si>
    <t>Eric Hermanis</t>
  </si>
  <si>
    <t>HAW (4)</t>
  </si>
  <si>
    <t>GEE (2)</t>
  </si>
  <si>
    <t>BRL (7)</t>
  </si>
  <si>
    <t>PAP (-3)</t>
  </si>
  <si>
    <t>WBG (8)</t>
  </si>
  <si>
    <t>ACR (5)</t>
  </si>
  <si>
    <t>GWS (6)</t>
  </si>
  <si>
    <t>Teresa Harris</t>
  </si>
  <si>
    <t>Dan Hollingsworth</t>
  </si>
  <si>
    <t>joshua hills</t>
  </si>
  <si>
    <t>Kennedy Clarke</t>
  </si>
  <si>
    <t>FRE (-3)</t>
  </si>
  <si>
    <t>Kerry Gunn</t>
  </si>
  <si>
    <t>CAR (-2)</t>
  </si>
  <si>
    <t>HAW (1)</t>
  </si>
  <si>
    <t>GEE (8)</t>
  </si>
  <si>
    <t>BRL (3)</t>
  </si>
  <si>
    <t>WBG (9)</t>
  </si>
  <si>
    <t>ACR (4)</t>
  </si>
  <si>
    <t>GWS (7)</t>
  </si>
  <si>
    <t>GCS (6)</t>
  </si>
  <si>
    <t>Greg Hine</t>
  </si>
  <si>
    <t>HAW (9)</t>
  </si>
  <si>
    <t>GEE (1)</t>
  </si>
  <si>
    <t>COL (4)</t>
  </si>
  <si>
    <t>GWS (5)</t>
  </si>
  <si>
    <t>GCS (8)</t>
  </si>
  <si>
    <t>Adam Janssen</t>
  </si>
  <si>
    <t>GEE (5)</t>
  </si>
  <si>
    <t>BRL (2)</t>
  </si>
  <si>
    <t>COL (6)</t>
  </si>
  <si>
    <t>WCE (-3)</t>
  </si>
  <si>
    <t>Alex Izbicki</t>
  </si>
  <si>
    <t>RIC (9)</t>
  </si>
  <si>
    <t>SYD (-3)</t>
  </si>
  <si>
    <t>PAP (-5)</t>
  </si>
  <si>
    <t>Natalie Silva</t>
  </si>
  <si>
    <t>CAR (-7)</t>
  </si>
  <si>
    <t>HAW (8)</t>
  </si>
  <si>
    <t>GEE (6)</t>
  </si>
  <si>
    <t>COL (2)</t>
  </si>
  <si>
    <t>ACR (3)</t>
  </si>
  <si>
    <t>GWS (1)</t>
  </si>
  <si>
    <t>GCS (5)</t>
  </si>
  <si>
    <t>Nick Stowe</t>
  </si>
  <si>
    <t>H</t>
  </si>
  <si>
    <t>GEE (9)</t>
  </si>
  <si>
    <t>WBG (7)</t>
  </si>
  <si>
    <t>WCE (-2)</t>
  </si>
  <si>
    <t>Alec Dornauf</t>
  </si>
  <si>
    <t>Zali Ryan</t>
  </si>
  <si>
    <t>CAR (-5)</t>
  </si>
  <si>
    <t>GCS (7)</t>
  </si>
  <si>
    <t>Greg Smart</t>
  </si>
  <si>
    <t>Christine Andrews</t>
  </si>
  <si>
    <t>Gary Banelis</t>
  </si>
  <si>
    <t>Kaye Martindill</t>
  </si>
  <si>
    <t>CAR (-8)</t>
  </si>
  <si>
    <t>HAW (7)</t>
  </si>
  <si>
    <t>COL (3)</t>
  </si>
  <si>
    <t>Kristen Bartley</t>
  </si>
  <si>
    <t>SYD (-4)</t>
  </si>
  <si>
    <t>Felicity Walsh</t>
  </si>
  <si>
    <t>RIC (1)</t>
  </si>
  <si>
    <t>HAW (3)</t>
  </si>
  <si>
    <t>FRE (-2)</t>
  </si>
  <si>
    <t>SYD (-5)</t>
  </si>
  <si>
    <t>ACR (8)</t>
  </si>
  <si>
    <t>Tony Young</t>
  </si>
  <si>
    <t>Lee Beaumont</t>
  </si>
  <si>
    <t>Conan Duhig</t>
  </si>
  <si>
    <t>Anne Lawless</t>
  </si>
  <si>
    <t>ESS (-2)</t>
  </si>
  <si>
    <t>Duncan McKendrick</t>
  </si>
  <si>
    <t>CAR (-9)</t>
  </si>
  <si>
    <t>ACR (6)</t>
  </si>
  <si>
    <t>GCS (1)</t>
  </si>
  <si>
    <t>Robert Bilyk</t>
  </si>
  <si>
    <t>Roslyn McKendrick</t>
  </si>
  <si>
    <t>Ewan Sherman</t>
  </si>
  <si>
    <t>WBG (5)</t>
  </si>
  <si>
    <t>Diane Izbicki</t>
  </si>
  <si>
    <t>STK (-7)</t>
  </si>
  <si>
    <t>BRL (1)</t>
  </si>
  <si>
    <t>GWS (2)</t>
  </si>
  <si>
    <t>Shannon Hill</t>
  </si>
  <si>
    <t>Karen Chandler</t>
  </si>
  <si>
    <t>GEE (4)</t>
  </si>
  <si>
    <t>STK (-6)</t>
  </si>
  <si>
    <t>Thomas Webster</t>
  </si>
  <si>
    <t>Simon Burfield</t>
  </si>
  <si>
    <t>Jon Fulton</t>
  </si>
  <si>
    <t>Stuart Morgan</t>
  </si>
  <si>
    <t>KAN (-6)</t>
  </si>
  <si>
    <t>HAW (5)</t>
  </si>
  <si>
    <t>BRL (8)</t>
  </si>
  <si>
    <t>STK (-1)</t>
  </si>
  <si>
    <t>GCS (4)</t>
  </si>
  <si>
    <t>Tamika  Nossiter</t>
  </si>
  <si>
    <t>Phillip Jenkins</t>
  </si>
  <si>
    <t>MEL (-8)</t>
  </si>
  <si>
    <t>Ben Lohberger</t>
  </si>
  <si>
    <t>Edmund Gebka</t>
  </si>
  <si>
    <t>Nick Murnane</t>
  </si>
  <si>
    <t>HAW (6)</t>
  </si>
  <si>
    <t>FRE (-1)</t>
  </si>
  <si>
    <t>Ross Burridge</t>
  </si>
  <si>
    <t>COL (1)</t>
  </si>
  <si>
    <t>Scott Adams</t>
  </si>
  <si>
    <t>WCE (-9)</t>
  </si>
  <si>
    <t>Adele McTye</t>
  </si>
  <si>
    <t>GWS (4)</t>
  </si>
  <si>
    <t>Sarah Dahmes</t>
  </si>
  <si>
    <t>Danielle Goodwin</t>
  </si>
  <si>
    <t>Mark Dennison</t>
  </si>
  <si>
    <t>Michael Verrier</t>
  </si>
  <si>
    <t>Elaine Potter</t>
  </si>
  <si>
    <t>PAP (-2)</t>
  </si>
  <si>
    <t>GWS (3)</t>
  </si>
  <si>
    <t>Lisa Wilkins</t>
  </si>
  <si>
    <t>Rhys Browning</t>
  </si>
  <si>
    <t>Rachel Barber</t>
  </si>
  <si>
    <t>Ian Hermanis</t>
  </si>
  <si>
    <t>Darren Harris</t>
  </si>
  <si>
    <t>GCS (3)</t>
  </si>
  <si>
    <t>Billy Godwin</t>
  </si>
  <si>
    <t>BRL (6)</t>
  </si>
  <si>
    <t>KAN (-3)</t>
  </si>
  <si>
    <t>Andrew Mansfield</t>
  </si>
  <si>
    <t>SYD (-1)</t>
  </si>
  <si>
    <t>PAP (-4)</t>
  </si>
  <si>
    <t>Peter Smith</t>
  </si>
  <si>
    <t>Lindsay Garwood</t>
  </si>
  <si>
    <t>WBG (1)</t>
  </si>
  <si>
    <t>Andrew Beven</t>
  </si>
  <si>
    <t>Felix Fischer</t>
  </si>
  <si>
    <t>Simon Burgess</t>
  </si>
  <si>
    <t>Barbara Stewart</t>
  </si>
  <si>
    <t>Lindsay Mctye</t>
  </si>
  <si>
    <t>Graham Owens</t>
  </si>
  <si>
    <t>Jacob Hine</t>
  </si>
  <si>
    <t>BRL (5)</t>
  </si>
  <si>
    <t>PAP (-1)</t>
  </si>
  <si>
    <t>Nick Holland</t>
  </si>
  <si>
    <t>Rose Findlater</t>
  </si>
  <si>
    <t>John Canavan</t>
  </si>
  <si>
    <t>Alysia Garrard</t>
  </si>
  <si>
    <t>Scott Bester</t>
  </si>
  <si>
    <t>ACR (2)</t>
  </si>
  <si>
    <t>Callum Rawson</t>
  </si>
  <si>
    <t>WCE (-1)</t>
  </si>
  <si>
    <t>Katherine Millhouse</t>
  </si>
  <si>
    <t>Denise Sewell</t>
  </si>
  <si>
    <t>Terry Hill</t>
  </si>
  <si>
    <t>Shaun Kelly</t>
  </si>
  <si>
    <t>KAN (-1)</t>
  </si>
  <si>
    <t>Andrew Chung</t>
  </si>
  <si>
    <t>Edward Robertson</t>
  </si>
  <si>
    <t>KAN (-2)</t>
  </si>
  <si>
    <t>Greg Williams</t>
  </si>
  <si>
    <t>Brian Fleming</t>
  </si>
  <si>
    <t>CAR (-6)</t>
  </si>
  <si>
    <t>STK (-3)</t>
  </si>
  <si>
    <t>Lisa Harris</t>
  </si>
  <si>
    <t>Karen Jenkins</t>
  </si>
  <si>
    <t>Mike Hunnibell</t>
  </si>
  <si>
    <t>MEL (-3)</t>
  </si>
  <si>
    <t>Callan Dahmes</t>
  </si>
  <si>
    <t>GEE (7)</t>
  </si>
  <si>
    <t>PAP (-8)</t>
  </si>
  <si>
    <t>Mark Bresnehan</t>
  </si>
  <si>
    <t>Alanna Cannon</t>
  </si>
  <si>
    <t>CAR (-4)</t>
  </si>
  <si>
    <t>SYD (-2)</t>
  </si>
  <si>
    <t>WCE (-5)</t>
  </si>
  <si>
    <t>Graham Gunn</t>
  </si>
  <si>
    <t>Jeremy Hill</t>
  </si>
  <si>
    <t>WBG (4)</t>
  </si>
  <si>
    <t>Alex Hunnibell</t>
  </si>
  <si>
    <t>Michael  Hogan</t>
  </si>
  <si>
    <t>Hugh Noye</t>
  </si>
  <si>
    <t>Liam Wright</t>
  </si>
  <si>
    <t>Brian Whelan</t>
  </si>
  <si>
    <t>WBG (3)</t>
  </si>
  <si>
    <t>MEL (-4)</t>
  </si>
  <si>
    <t>Heidi Chambers</t>
  </si>
  <si>
    <t>Rebecca Pedley</t>
  </si>
  <si>
    <t>ESS (-1)</t>
  </si>
  <si>
    <t>Garry Young</t>
  </si>
  <si>
    <t>GCS (2)</t>
  </si>
  <si>
    <t>Craig McKinlay</t>
  </si>
  <si>
    <t>STK (-2)</t>
  </si>
  <si>
    <t>Mark Spooner</t>
  </si>
  <si>
    <t>PAP (-7)</t>
  </si>
  <si>
    <t>Guy Holmes</t>
  </si>
  <si>
    <t>Clodagh Doyle</t>
  </si>
  <si>
    <t>Callum Kelly</t>
  </si>
  <si>
    <t>Trevor Duggan</t>
  </si>
  <si>
    <t>Tyson Dahmes</t>
  </si>
  <si>
    <t>Loretta Lohberger</t>
  </si>
  <si>
    <t>Chris Hughes</t>
  </si>
  <si>
    <t>Jac Wiggins</t>
  </si>
  <si>
    <t>Calvin Godwin</t>
  </si>
  <si>
    <t>Liam Godwin</t>
  </si>
  <si>
    <t>Jake Richardson</t>
  </si>
  <si>
    <t>Sonia Neville</t>
  </si>
  <si>
    <t>ToteTas Favourites</t>
  </si>
  <si>
    <t>Chester Willrath</t>
  </si>
  <si>
    <t>Anne Bassett</t>
  </si>
  <si>
    <t>Francis Maloney</t>
  </si>
  <si>
    <t>Louis Noye</t>
  </si>
  <si>
    <t>Belinda Lehner</t>
  </si>
  <si>
    <t>Chris Noye</t>
  </si>
  <si>
    <t xml:space="preserve">Francine  Douce </t>
  </si>
  <si>
    <t>Graeme Gardner</t>
  </si>
  <si>
    <t>Kathy Wright</t>
  </si>
  <si>
    <t>David Berechree</t>
  </si>
  <si>
    <t>WCE (-6)</t>
  </si>
  <si>
    <t>Brendon Garwood</t>
  </si>
  <si>
    <t>Vicki Maloney</t>
  </si>
  <si>
    <t>Casey Radford</t>
  </si>
  <si>
    <t>Marcus Orr</t>
  </si>
  <si>
    <t>WBG (2)</t>
  </si>
  <si>
    <t>MEL (-1)</t>
  </si>
  <si>
    <t>Kurt Coppleman</t>
  </si>
  <si>
    <t>Zac Owens</t>
  </si>
  <si>
    <t>Anna Masters</t>
  </si>
  <si>
    <t>STK (-8)</t>
  </si>
  <si>
    <t>GWS (9)</t>
  </si>
  <si>
    <t>Aidan Donovan</t>
  </si>
  <si>
    <t>Rocky Findlater</t>
  </si>
  <si>
    <t>Lachlan Daniels</t>
  </si>
  <si>
    <t>Joanna Ford</t>
  </si>
  <si>
    <t>Michael Stewart</t>
  </si>
  <si>
    <t>David Murfet</t>
  </si>
  <si>
    <t>Christine Dennison</t>
  </si>
  <si>
    <t>Bryce Turnbull</t>
  </si>
  <si>
    <t>Joel McCall</t>
  </si>
  <si>
    <t>MEL (-5)</t>
  </si>
  <si>
    <t>WCE (-4)</t>
  </si>
  <si>
    <t>Nicole Lansky</t>
  </si>
  <si>
    <t>Robbie Marino</t>
  </si>
  <si>
    <t>PAP (-6)</t>
  </si>
  <si>
    <t>KAN (-5)</t>
  </si>
  <si>
    <t>Hayate Yamada</t>
  </si>
  <si>
    <t>MEL (-7)</t>
  </si>
  <si>
    <t>Kristy Thurley</t>
  </si>
  <si>
    <t>Peter Czerkiewicz</t>
  </si>
  <si>
    <t>Bree Franklin</t>
  </si>
  <si>
    <t>Mark Egan</t>
  </si>
  <si>
    <t>Henry Robertson</t>
  </si>
  <si>
    <t>Stuart Ryan</t>
  </si>
  <si>
    <t>Harry Home Games</t>
  </si>
  <si>
    <t>RIC ()</t>
  </si>
  <si>
    <t>HAW ()</t>
  </si>
  <si>
    <t>GEE ()</t>
  </si>
  <si>
    <t>SYD (-)</t>
  </si>
  <si>
    <t>COL ()</t>
  </si>
  <si>
    <t>WBG ()</t>
  </si>
  <si>
    <t>ACR ()</t>
  </si>
  <si>
    <t>MEL (-)</t>
  </si>
  <si>
    <t>WCE (-)</t>
  </si>
  <si>
    <t>Johnny Random</t>
  </si>
  <si>
    <t>CAR (-)</t>
  </si>
  <si>
    <t>FRE (-)</t>
  </si>
  <si>
    <t>BRL ()</t>
  </si>
  <si>
    <t>GCS ()</t>
  </si>
  <si>
    <t>Joel Mountney</t>
  </si>
  <si>
    <t>PAP (-)</t>
  </si>
  <si>
    <t>STK (-)</t>
  </si>
  <si>
    <t>GWS ()</t>
  </si>
  <si>
    <t>Albert Away Games</t>
  </si>
  <si>
    <t>ESS (-)</t>
  </si>
  <si>
    <t>KAN (-)</t>
  </si>
  <si>
    <t>Eric Hermanis (8/9) 151 points. Actual 151</t>
  </si>
  <si>
    <t>HAT Footy Tipping 2025 - Round 1 Results</t>
  </si>
  <si>
    <t>Round 1 Winner</t>
  </si>
  <si>
    <t>á</t>
  </si>
  <si>
    <t>ââ</t>
  </si>
  <si>
    <t>áá</t>
  </si>
  <si>
    <t>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</si>
</sst>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ddd\ d/mmm/yy\ h:mm"/>
    <numFmt numFmtId="166" formatCode="_-* #,##0.0_-;\-* #,##0.0_-;_-* &quot;-&quot;??_-;_-@_-"/>
    <numFmt numFmtId="167" formatCode="0.0%_-"/>
    <numFmt numFmtId="168" formatCode="0.0%"/>
  </numFmts>
  <fonts count="22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6" fillId="0" borderId="2" applyNumberFormat="0" applyFill="0" applyAlignment="0" applyProtection="0"/>
    <xf numFmtId="0" fontId="18" fillId="0" borderId="0" applyNumberFormat="0" applyFill="0" applyBorder="0" applyAlignment="0" applyProtection="0"/>
  </cellStyleXfs>
  <cellXfs count="159">
    <xf numFmtId="0" fontId="0" fillId="0" borderId="0" xfId="0"/>
    <xf numFmtId="0" fontId="3" fillId="0" borderId="0" xfId="0" applyFont="1"/>
    <xf numFmtId="165" fontId="0" fillId="0" borderId="0" xfId="0" applyNumberFormat="1"/>
    <xf numFmtId="22" fontId="0" fillId="0" borderId="0" xfId="0" applyNumberFormat="1"/>
    <xf numFmtId="0" fontId="7" fillId="0" borderId="0" xfId="0" applyFont="1"/>
    <xf numFmtId="0" fontId="7" fillId="0" borderId="0" xfId="0" applyFont="1" applyAlignment="1">
      <alignment horizontal="center"/>
    </xf>
    <xf numFmtId="0" fontId="9" fillId="0" borderId="0" xfId="0" applyFont="1" applyAlignment="1">
      <alignment vertical="top" wrapText="1"/>
    </xf>
    <xf numFmtId="0" fontId="9" fillId="0" borderId="0" xfId="0" applyFont="1" applyAlignment="1">
      <alignment wrapText="1"/>
    </xf>
    <xf numFmtId="0" fontId="7" fillId="0" borderId="0" xfId="0" applyFont="1" applyAlignment="1">
      <alignment vertical="top" wrapText="1"/>
    </xf>
    <xf numFmtId="0" fontId="10" fillId="0" borderId="0" xfId="0" applyFont="1"/>
    <xf numFmtId="164" fontId="7" fillId="0" borderId="0" xfId="2" applyNumberFormat="1" applyFont="1" applyBorder="1" applyAlignment="1">
      <alignment vertical="top" wrapText="1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horizontal="center" textRotation="90" wrapText="1"/>
    </xf>
    <xf numFmtId="0" fontId="13" fillId="0" borderId="3" xfId="0" applyFont="1" applyBorder="1"/>
    <xf numFmtId="164" fontId="7" fillId="0" borderId="0" xfId="2" applyNumberFormat="1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/>
    </xf>
    <xf numFmtId="0" fontId="7" fillId="0" borderId="6" xfId="0" applyFont="1" applyBorder="1" applyAlignment="1">
      <alignment horizontal="center" vertical="top" wrapText="1"/>
    </xf>
    <xf numFmtId="0" fontId="15" fillId="0" borderId="0" xfId="0" applyFont="1"/>
    <xf numFmtId="0" fontId="15" fillId="0" borderId="0" xfId="0" applyFont="1" applyAlignment="1">
      <alignment horizontal="center"/>
    </xf>
    <xf numFmtId="164" fontId="7" fillId="0" borderId="0" xfId="2" applyNumberFormat="1" applyFont="1" applyAlignment="1">
      <alignment horizontal="center"/>
    </xf>
    <xf numFmtId="9" fontId="7" fillId="0" borderId="0" xfId="1" applyFont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9" fontId="7" fillId="0" borderId="0" xfId="1" applyFont="1" applyBorder="1" applyAlignment="1">
      <alignment horizontal="center" vertical="top" wrapText="1"/>
    </xf>
    <xf numFmtId="0" fontId="7" fillId="0" borderId="0" xfId="0" applyFont="1" applyAlignment="1">
      <alignment horizontal="right"/>
    </xf>
    <xf numFmtId="0" fontId="7" fillId="0" borderId="6" xfId="0" applyFont="1" applyBorder="1"/>
    <xf numFmtId="0" fontId="7" fillId="0" borderId="0" xfId="0" applyFont="1" applyAlignment="1">
      <alignment horizontal="left"/>
    </xf>
    <xf numFmtId="9" fontId="7" fillId="0" borderId="0" xfId="1" applyFont="1" applyBorder="1"/>
    <xf numFmtId="0" fontId="7" fillId="0" borderId="7" xfId="0" applyFont="1" applyBorder="1"/>
    <xf numFmtId="0" fontId="7" fillId="0" borderId="3" xfId="0" applyFont="1" applyBorder="1"/>
    <xf numFmtId="0" fontId="7" fillId="0" borderId="4" xfId="0" applyFont="1" applyBorder="1" applyAlignment="1">
      <alignment horizontal="left"/>
    </xf>
    <xf numFmtId="0" fontId="7" fillId="0" borderId="4" xfId="0" applyFont="1" applyBorder="1"/>
    <xf numFmtId="9" fontId="7" fillId="0" borderId="4" xfId="1" applyFont="1" applyBorder="1"/>
    <xf numFmtId="0" fontId="7" fillId="0" borderId="5" xfId="0" applyFont="1" applyBorder="1"/>
    <xf numFmtId="0" fontId="7" fillId="0" borderId="8" xfId="0" applyFont="1" applyBorder="1"/>
    <xf numFmtId="0" fontId="7" fillId="0" borderId="4" xfId="0" applyFont="1" applyBorder="1" applyAlignment="1">
      <alignment horizontal="right"/>
    </xf>
    <xf numFmtId="166" fontId="7" fillId="0" borderId="4" xfId="2" applyNumberFormat="1" applyFont="1" applyBorder="1"/>
    <xf numFmtId="9" fontId="7" fillId="0" borderId="7" xfId="1" applyFont="1" applyBorder="1"/>
    <xf numFmtId="0" fontId="17" fillId="0" borderId="6" xfId="0" applyFont="1" applyBorder="1" applyAlignment="1">
      <alignment horizontal="left"/>
    </xf>
    <xf numFmtId="167" fontId="17" fillId="0" borderId="7" xfId="0" applyNumberFormat="1" applyFont="1" applyBorder="1"/>
    <xf numFmtId="0" fontId="17" fillId="0" borderId="3" xfId="0" applyFont="1" applyBorder="1" applyAlignment="1">
      <alignment horizontal="left"/>
    </xf>
    <xf numFmtId="0" fontId="17" fillId="0" borderId="4" xfId="0" applyFont="1" applyBorder="1"/>
    <xf numFmtId="167" fontId="17" fillId="0" borderId="5" xfId="0" applyNumberFormat="1" applyFont="1" applyBorder="1"/>
    <xf numFmtId="0" fontId="16" fillId="0" borderId="0" xfId="3" applyFont="1" applyBorder="1" applyAlignment="1">
      <alignment horizontal="center"/>
    </xf>
    <xf numFmtId="0" fontId="7" fillId="0" borderId="8" xfId="0" applyFont="1" applyBorder="1" applyAlignment="1">
      <alignment horizontal="left"/>
    </xf>
    <xf numFmtId="9" fontId="7" fillId="0" borderId="8" xfId="1" applyFont="1" applyBorder="1"/>
    <xf numFmtId="0" fontId="7" fillId="0" borderId="9" xfId="0" applyFont="1" applyBorder="1"/>
    <xf numFmtId="0" fontId="7" fillId="0" borderId="7" xfId="0" applyFont="1" applyBorder="1" applyAlignment="1">
      <alignment horizontal="right"/>
    </xf>
    <xf numFmtId="0" fontId="7" fillId="0" borderId="0" xfId="0" applyFont="1" applyAlignment="1">
      <alignment horizontal="right" wrapText="1"/>
    </xf>
    <xf numFmtId="0" fontId="7" fillId="0" borderId="7" xfId="0" applyFont="1" applyBorder="1" applyAlignment="1">
      <alignment horizontal="right" wrapText="1"/>
    </xf>
    <xf numFmtId="164" fontId="7" fillId="0" borderId="8" xfId="2" applyNumberFormat="1" applyFont="1" applyBorder="1" applyAlignment="1">
      <alignment horizontal="left"/>
    </xf>
    <xf numFmtId="164" fontId="7" fillId="0" borderId="0" xfId="2" applyNumberFormat="1" applyFont="1" applyBorder="1"/>
    <xf numFmtId="164" fontId="7" fillId="0" borderId="4" xfId="2" applyNumberFormat="1" applyFont="1" applyBorder="1"/>
    <xf numFmtId="164" fontId="7" fillId="0" borderId="9" xfId="2" applyNumberFormat="1" applyFont="1" applyBorder="1"/>
    <xf numFmtId="164" fontId="7" fillId="0" borderId="7" xfId="2" applyNumberFormat="1" applyFont="1" applyBorder="1"/>
    <xf numFmtId="164" fontId="7" fillId="0" borderId="5" xfId="2" applyNumberFormat="1" applyFont="1" applyBorder="1"/>
    <xf numFmtId="0" fontId="18" fillId="0" borderId="0" xfId="5"/>
    <xf numFmtId="0" fontId="18" fillId="0" borderId="8" xfId="5" applyBorder="1"/>
    <xf numFmtId="0" fontId="18" fillId="0" borderId="6" xfId="5" applyBorder="1"/>
    <xf numFmtId="0" fontId="18" fillId="0" borderId="0" xfId="5" applyBorder="1"/>
    <xf numFmtId="0" fontId="18" fillId="0" borderId="3" xfId="5" applyBorder="1"/>
    <xf numFmtId="0" fontId="18" fillId="0" borderId="4" xfId="5" applyBorder="1"/>
    <xf numFmtId="164" fontId="7" fillId="0" borderId="8" xfId="2" applyNumberFormat="1" applyFont="1" applyBorder="1"/>
    <xf numFmtId="0" fontId="17" fillId="0" borderId="0" xfId="0" applyFont="1"/>
    <xf numFmtId="164" fontId="7" fillId="0" borderId="0" xfId="2" applyNumberFormat="1" applyFont="1" applyBorder="1" applyAlignment="1">
      <alignment horizontal="right"/>
    </xf>
    <xf numFmtId="164" fontId="7" fillId="0" borderId="4" xfId="2" applyNumberFormat="1" applyFont="1" applyBorder="1" applyAlignment="1">
      <alignment horizontal="right"/>
    </xf>
    <xf numFmtId="0" fontId="19" fillId="0" borderId="4" xfId="0" applyFont="1" applyBorder="1" applyAlignment="1">
      <alignment horizontal="center"/>
    </xf>
    <xf numFmtId="164" fontId="7" fillId="0" borderId="0" xfId="2" applyNumberFormat="1" applyFont="1"/>
    <xf numFmtId="164" fontId="8" fillId="0" borderId="0" xfId="2" applyNumberFormat="1" applyFont="1" applyBorder="1" applyAlignment="1">
      <alignment horizontal="center" wrapText="1"/>
    </xf>
    <xf numFmtId="0" fontId="14" fillId="0" borderId="13" xfId="0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9" fillId="0" borderId="14" xfId="0" applyFont="1" applyBorder="1" applyAlignment="1">
      <alignment horizontal="center" vertical="top" wrapText="1"/>
    </xf>
    <xf numFmtId="0" fontId="9" fillId="0" borderId="13" xfId="0" applyFont="1" applyBorder="1" applyAlignment="1">
      <alignment vertical="top" wrapText="1"/>
    </xf>
    <xf numFmtId="164" fontId="9" fillId="0" borderId="13" xfId="2" applyNumberFormat="1" applyFont="1" applyBorder="1" applyAlignment="1">
      <alignment horizontal="center" vertical="top" wrapText="1"/>
    </xf>
    <xf numFmtId="9" fontId="9" fillId="0" borderId="13" xfId="1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textRotation="90" wrapText="1"/>
    </xf>
    <xf numFmtId="164" fontId="9" fillId="0" borderId="13" xfId="2" applyNumberFormat="1" applyFont="1" applyBorder="1" applyAlignment="1">
      <alignment vertical="top" wrapText="1"/>
    </xf>
    <xf numFmtId="0" fontId="9" fillId="0" borderId="13" xfId="0" applyFont="1" applyBorder="1" applyAlignment="1">
      <alignment horizontal="center" vertical="top" wrapText="1"/>
    </xf>
    <xf numFmtId="0" fontId="9" fillId="0" borderId="15" xfId="0" applyFont="1" applyBorder="1" applyAlignment="1">
      <alignment horizontal="center" vertical="top" wrapText="1"/>
    </xf>
    <xf numFmtId="0" fontId="12" fillId="0" borderId="16" xfId="0" applyFont="1" applyBorder="1"/>
    <xf numFmtId="0" fontId="11" fillId="0" borderId="0" xfId="4" applyFont="1" applyBorder="1" applyAlignment="1">
      <alignment horizontal="center" wrapText="1"/>
    </xf>
    <xf numFmtId="0" fontId="14" fillId="0" borderId="13" xfId="0" applyFont="1" applyBorder="1" applyAlignment="1">
      <alignment horizontal="center" textRotation="90" wrapText="1"/>
    </xf>
    <xf numFmtId="0" fontId="18" fillId="0" borderId="0" xfId="5" applyBorder="1" applyAlignment="1">
      <alignment horizontal="center" wrapText="1"/>
    </xf>
    <xf numFmtId="0" fontId="18" fillId="0" borderId="0" xfId="5" applyAlignment="1">
      <alignment horizontal="center" wrapText="1"/>
    </xf>
    <xf numFmtId="0" fontId="14" fillId="0" borderId="14" xfId="0" applyFont="1" applyBorder="1" applyAlignment="1">
      <alignment horizontal="center" wrapText="1"/>
    </xf>
    <xf numFmtId="0" fontId="14" fillId="0" borderId="13" xfId="0" applyFont="1" applyBorder="1" applyAlignment="1">
      <alignment horizontal="left" wrapText="1"/>
    </xf>
    <xf numFmtId="164" fontId="14" fillId="0" borderId="13" xfId="2" applyNumberFormat="1" applyFont="1" applyBorder="1" applyAlignment="1">
      <alignment horizontal="center" wrapText="1"/>
    </xf>
    <xf numFmtId="164" fontId="14" fillId="0" borderId="15" xfId="2" applyNumberFormat="1" applyFont="1" applyBorder="1" applyAlignment="1">
      <alignment horizontal="center" wrapText="1"/>
    </xf>
    <xf numFmtId="0" fontId="7" fillId="0" borderId="8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17" fillId="0" borderId="13" xfId="0" applyFont="1" applyBorder="1"/>
    <xf numFmtId="0" fontId="8" fillId="0" borderId="15" xfId="0" applyFont="1" applyBorder="1" applyAlignment="1">
      <alignment horizontal="right"/>
    </xf>
    <xf numFmtId="0" fontId="7" fillId="0" borderId="14" xfId="0" applyFont="1" applyBorder="1"/>
    <xf numFmtId="0" fontId="7" fillId="0" borderId="13" xfId="0" applyFont="1" applyBorder="1" applyAlignment="1">
      <alignment horizontal="right"/>
    </xf>
    <xf numFmtId="0" fontId="7" fillId="0" borderId="13" xfId="0" applyFont="1" applyBorder="1"/>
    <xf numFmtId="0" fontId="7" fillId="0" borderId="16" xfId="0" applyFont="1" applyBorder="1"/>
    <xf numFmtId="0" fontId="18" fillId="0" borderId="16" xfId="5" applyBorder="1"/>
    <xf numFmtId="0" fontId="7" fillId="0" borderId="13" xfId="0" applyFont="1" applyBorder="1" applyAlignment="1">
      <alignment horizontal="left"/>
    </xf>
    <xf numFmtId="0" fontId="7" fillId="0" borderId="15" xfId="0" applyFont="1" applyBorder="1" applyAlignment="1">
      <alignment horizontal="right"/>
    </xf>
    <xf numFmtId="0" fontId="18" fillId="0" borderId="0" xfId="5" applyBorder="1" applyAlignment="1">
      <alignment horizontal="left" wrapText="1"/>
    </xf>
    <xf numFmtId="0" fontId="18" fillId="0" borderId="0" xfId="5" applyAlignment="1">
      <alignment horizontal="center"/>
    </xf>
    <xf numFmtId="164" fontId="18" fillId="0" borderId="0" xfId="5" applyNumberFormat="1" applyAlignment="1">
      <alignment horizontal="center"/>
    </xf>
    <xf numFmtId="9" fontId="18" fillId="0" borderId="0" xfId="5" applyNumberFormat="1" applyAlignment="1">
      <alignment horizontal="center"/>
    </xf>
    <xf numFmtId="164" fontId="18" fillId="0" borderId="0" xfId="5" applyNumberFormat="1"/>
    <xf numFmtId="0" fontId="18" fillId="0" borderId="0" xfId="5" applyAlignment="1">
      <alignment horizontal="left" wrapText="1"/>
    </xf>
    <xf numFmtId="0" fontId="18" fillId="0" borderId="0" xfId="5" applyAlignment="1">
      <alignment horizontal="center" textRotation="90" wrapText="1"/>
    </xf>
    <xf numFmtId="164" fontId="18" fillId="0" borderId="0" xfId="5" applyNumberFormat="1" applyBorder="1" applyAlignment="1">
      <alignment horizontal="center" wrapText="1"/>
    </xf>
    <xf numFmtId="0" fontId="7" fillId="0" borderId="17" xfId="0" applyFont="1" applyBorder="1" applyAlignment="1">
      <alignment horizontal="center" vertical="top" wrapText="1"/>
    </xf>
    <xf numFmtId="164" fontId="18" fillId="0" borderId="0" xfId="5" applyNumberFormat="1" applyBorder="1" applyAlignment="1">
      <alignment vertical="top" wrapText="1"/>
    </xf>
    <xf numFmtId="0" fontId="9" fillId="0" borderId="18" xfId="0" applyFont="1" applyBorder="1" applyAlignment="1">
      <alignment horizontal="right"/>
    </xf>
    <xf numFmtId="0" fontId="9" fillId="0" borderId="19" xfId="0" applyFont="1" applyBorder="1" applyAlignment="1">
      <alignment horizontal="right"/>
    </xf>
    <xf numFmtId="0" fontId="9" fillId="0" borderId="20" xfId="0" applyFont="1" applyBorder="1" applyAlignment="1">
      <alignment horizontal="right" wrapText="1"/>
    </xf>
    <xf numFmtId="0" fontId="7" fillId="0" borderId="6" xfId="0" applyFont="1" applyBorder="1" applyAlignment="1">
      <alignment horizontal="right"/>
    </xf>
    <xf numFmtId="168" fontId="7" fillId="0" borderId="7" xfId="1" applyNumberFormat="1" applyFont="1" applyBorder="1"/>
    <xf numFmtId="0" fontId="7" fillId="0" borderId="3" xfId="0" applyFont="1" applyBorder="1" applyAlignment="1">
      <alignment horizontal="right"/>
    </xf>
    <xf numFmtId="168" fontId="7" fillId="0" borderId="5" xfId="1" applyNumberFormat="1" applyFont="1" applyBorder="1"/>
    <xf numFmtId="0" fontId="9" fillId="0" borderId="18" xfId="0" applyFont="1" applyBorder="1" applyAlignment="1">
      <alignment horizontal="right" wrapText="1"/>
    </xf>
    <xf numFmtId="0" fontId="14" fillId="0" borderId="19" xfId="0" applyFont="1" applyBorder="1" applyAlignment="1">
      <alignment horizontal="center" wrapText="1"/>
    </xf>
    <xf numFmtId="0" fontId="7" fillId="0" borderId="23" xfId="0" applyFont="1" applyBorder="1" applyAlignment="1">
      <alignment horizontal="right"/>
    </xf>
    <xf numFmtId="164" fontId="7" fillId="0" borderId="21" xfId="2" applyNumberFormat="1" applyFont="1" applyBorder="1"/>
    <xf numFmtId="168" fontId="7" fillId="0" borderId="22" xfId="1" applyNumberFormat="1" applyFont="1" applyBorder="1"/>
    <xf numFmtId="0" fontId="9" fillId="0" borderId="24" xfId="0" applyFont="1" applyBorder="1" applyAlignment="1">
      <alignment horizontal="center" vertical="top" wrapText="1"/>
    </xf>
    <xf numFmtId="0" fontId="9" fillId="0" borderId="25" xfId="0" applyFont="1" applyBorder="1" applyAlignment="1">
      <alignment horizontal="center" vertical="top" wrapText="1"/>
    </xf>
    <xf numFmtId="0" fontId="9" fillId="0" borderId="25" xfId="0" applyFont="1" applyBorder="1" applyAlignment="1">
      <alignment vertical="top" wrapText="1"/>
    </xf>
    <xf numFmtId="164" fontId="9" fillId="0" borderId="25" xfId="2" applyNumberFormat="1" applyFont="1" applyBorder="1" applyAlignment="1">
      <alignment horizontal="center" vertical="top" wrapText="1"/>
    </xf>
    <xf numFmtId="9" fontId="9" fillId="0" borderId="25" xfId="1" applyFont="1" applyBorder="1" applyAlignment="1">
      <alignment horizontal="center" vertical="top" wrapText="1"/>
    </xf>
    <xf numFmtId="0" fontId="9" fillId="0" borderId="25" xfId="0" applyFont="1" applyBorder="1" applyAlignment="1">
      <alignment horizontal="center" vertical="top" textRotation="90" wrapText="1"/>
    </xf>
    <xf numFmtId="0" fontId="21" fillId="0" borderId="25" xfId="5" applyFont="1" applyBorder="1" applyAlignment="1">
      <alignment vertical="top" wrapText="1"/>
    </xf>
    <xf numFmtId="164" fontId="9" fillId="0" borderId="25" xfId="2" applyNumberFormat="1" applyFont="1" applyBorder="1" applyAlignment="1">
      <alignment vertical="top" wrapText="1"/>
    </xf>
    <xf numFmtId="0" fontId="21" fillId="0" borderId="25" xfId="5" applyFont="1" applyBorder="1" applyAlignment="1">
      <alignment horizontal="center" vertical="top" wrapText="1"/>
    </xf>
    <xf numFmtId="0" fontId="9" fillId="0" borderId="26" xfId="0" applyFont="1" applyBorder="1" applyAlignment="1">
      <alignment horizontal="center" vertical="top" wrapText="1"/>
    </xf>
    <xf numFmtId="0" fontId="18" fillId="0" borderId="0" xfId="5" applyBorder="1" applyAlignment="1">
      <alignment vertical="top" wrapText="1"/>
    </xf>
    <xf numFmtId="0" fontId="18" fillId="0" borderId="0" xfId="5" applyBorder="1" applyAlignment="1">
      <alignment vertical="top"/>
    </xf>
    <xf numFmtId="0" fontId="18" fillId="0" borderId="0" xfId="5" applyBorder="1" applyAlignment="1">
      <alignment horizontal="center" vertical="top"/>
    </xf>
    <xf numFmtId="0" fontId="20" fillId="0" borderId="0" xfId="0" applyFont="1" applyAlignment="1">
      <alignment horizontal="center" vertical="top" wrapText="1"/>
    </xf>
    <xf numFmtId="0" fontId="11" fillId="0" borderId="0" xfId="4" applyFont="1" applyBorder="1" applyAlignment="1">
      <alignment horizontal="center" wrapText="1"/>
    </xf>
    <xf numFmtId="0" fontId="11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6" fillId="0" borderId="14" xfId="3" applyFont="1" applyBorder="1" applyAlignment="1">
      <alignment horizontal="center"/>
    </xf>
    <xf numFmtId="0" fontId="16" fillId="0" borderId="13" xfId="3" applyFont="1" applyBorder="1" applyAlignment="1">
      <alignment horizontal="center"/>
    </xf>
    <xf numFmtId="0" fontId="16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164" fontId="7" fillId="0" borderId="4" xfId="0" applyNumberFormat="1" applyFont="1" applyBorder="1"/>
    <xf numFmtId="0" fontId="7" fillId="0" borderId="23" xfId="0" applyFont="1" applyBorder="1"/>
    <xf numFmtId="0" fontId="7" fillId="0" borderId="21" xfId="0" applyFont="1" applyBorder="1" applyAlignment="1">
      <alignment horizontal="right"/>
    </xf>
    <xf numFmtId="0" fontId="7" fillId="0" borderId="22" xfId="0" applyFont="1" applyBorder="1"/>
    <xf numFmtId="0" fontId="9" fillId="0" borderId="24" xfId="0" applyFont="1" applyBorder="1"/>
    <xf numFmtId="0" fontId="9" fillId="0" borderId="25" xfId="0" applyFont="1" applyBorder="1" applyAlignment="1">
      <alignment horizontal="right"/>
    </xf>
    <xf numFmtId="0" fontId="9" fillId="0" borderId="25" xfId="0" applyFont="1" applyBorder="1"/>
    <xf numFmtId="0" fontId="9" fillId="0" borderId="26" xfId="0" applyFont="1" applyBorder="1"/>
    <xf numFmtId="0" fontId="19" fillId="0" borderId="0" xfId="0" applyFont="1" applyBorder="1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75">
    <dxf>
      <font>
        <b/>
        <i val="0"/>
      </font>
    </dxf>
    <dxf>
      <font>
        <b/>
        <i val="0"/>
      </font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CECFF"/>
        </patternFill>
      </fill>
    </dxf>
    <dxf>
      <font>
        <b val="0"/>
        <i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27" formatCode="dd/mm/yy\ h:mm"/>
    </dxf>
    <dxf>
      <numFmt numFmtId="27" formatCode="dd/mm/yy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5" formatCode="ddd\ d/mmm/yy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dd/mm/yy\ h:mm"/>
    </dxf>
    <dxf>
      <numFmt numFmtId="27" formatCode="dd/mm/yy\ h:mm"/>
    </dxf>
    <dxf>
      <numFmt numFmtId="0" formatCode="General"/>
    </dxf>
    <dxf>
      <numFmt numFmtId="27" formatCode="dd/mm/yy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dd/mm/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2.xml"/><Relationship Id="rId18" Type="http://schemas.openxmlformats.org/officeDocument/2006/relationships/worksheet" Target="worksheets/sheet17.xml"/><Relationship Id="rId26" Type="http://schemas.openxmlformats.org/officeDocument/2006/relationships/powerPivotData" Target="model/item.data"/><Relationship Id="rId39" Type="http://schemas.openxmlformats.org/officeDocument/2006/relationships/customXml" Target="../customXml/item11.xml"/><Relationship Id="rId21" Type="http://schemas.openxmlformats.org/officeDocument/2006/relationships/theme" Target="theme/theme1.xml"/><Relationship Id="rId34" Type="http://schemas.openxmlformats.org/officeDocument/2006/relationships/customXml" Target="../customXml/item6.xml"/><Relationship Id="rId42" Type="http://schemas.openxmlformats.org/officeDocument/2006/relationships/customXml" Target="../customXml/item14.xml"/><Relationship Id="rId47" Type="http://schemas.openxmlformats.org/officeDocument/2006/relationships/customXml" Target="../customXml/item19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sharedStrings" Target="sharedStrings.xml"/><Relationship Id="rId32" Type="http://schemas.openxmlformats.org/officeDocument/2006/relationships/customXml" Target="../customXml/item4.xml"/><Relationship Id="rId37" Type="http://schemas.openxmlformats.org/officeDocument/2006/relationships/customXml" Target="../customXml/item9.xml"/><Relationship Id="rId40" Type="http://schemas.openxmlformats.org/officeDocument/2006/relationships/customXml" Target="../customXml/item12.xml"/><Relationship Id="rId45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styles" Target="styles.xml"/><Relationship Id="rId28" Type="http://schemas.openxmlformats.org/officeDocument/2006/relationships/calcChain" Target="calcChain.xml"/><Relationship Id="rId36" Type="http://schemas.openxmlformats.org/officeDocument/2006/relationships/customXml" Target="../customXml/item8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8.xml"/><Relationship Id="rId31" Type="http://schemas.openxmlformats.org/officeDocument/2006/relationships/customXml" Target="../customXml/item3.xml"/><Relationship Id="rId44" Type="http://schemas.openxmlformats.org/officeDocument/2006/relationships/customXml" Target="../customXml/item16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1.xml"/><Relationship Id="rId14" Type="http://schemas.openxmlformats.org/officeDocument/2006/relationships/worksheet" Target="worksheets/sheet13.xml"/><Relationship Id="rId22" Type="http://schemas.openxmlformats.org/officeDocument/2006/relationships/connections" Target="connections.xml"/><Relationship Id="rId27" Type="http://schemas.microsoft.com/office/2017/10/relationships/person" Target="persons/person.xml"/><Relationship Id="rId30" Type="http://schemas.openxmlformats.org/officeDocument/2006/relationships/customXml" Target="../customXml/item2.xml"/><Relationship Id="rId35" Type="http://schemas.openxmlformats.org/officeDocument/2006/relationships/customXml" Target="../customXml/item7.xml"/><Relationship Id="rId43" Type="http://schemas.openxmlformats.org/officeDocument/2006/relationships/customXml" Target="../customXml/item1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6.xml"/><Relationship Id="rId25" Type="http://schemas.openxmlformats.org/officeDocument/2006/relationships/sheetMetadata" Target="metadata.xml"/><Relationship Id="rId33" Type="http://schemas.openxmlformats.org/officeDocument/2006/relationships/customXml" Target="../customXml/item5.xml"/><Relationship Id="rId38" Type="http://schemas.openxmlformats.org/officeDocument/2006/relationships/customXml" Target="../customXml/item10.xml"/><Relationship Id="rId46" Type="http://schemas.openxmlformats.org/officeDocument/2006/relationships/customXml" Target="../customXml/item18.xml"/><Relationship Id="rId20" Type="http://schemas.openxmlformats.org/officeDocument/2006/relationships/externalLink" Target="externalLinks/externalLink1.xml"/><Relationship Id="rId41" Type="http://schemas.openxmlformats.org/officeDocument/2006/relationships/customXml" Target="../customXml/item1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15</c:v>
                </c:pt>
                <c:pt idx="5">
                  <c:v>32</c:v>
                </c:pt>
                <c:pt idx="6">
                  <c:v>46</c:v>
                </c:pt>
                <c:pt idx="7">
                  <c:v>51</c:v>
                </c:pt>
                <c:pt idx="8">
                  <c:v>30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'TeamLadderPositions2 (2)'!$L$2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'TeamLadderPositions2 (2)'!$M$1:$AK$1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'TeamLadderPositions2 (2)'!$M$2:$AK$2</c:f>
              <c:numCache>
                <c:formatCode>General</c:formatCode>
                <c:ptCount val="25"/>
                <c:pt idx="0">
                  <c:v>1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'TeamLadderPositions2 (2)'!$L$3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'TeamLadderPositions2 (2)'!$M$1:$AK$1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'TeamLadderPositions2 (2)'!$M$3:$AK$3</c:f>
              <c:numCache>
                <c:formatCode>General</c:formatCode>
                <c:ptCount val="25"/>
                <c:pt idx="0">
                  <c:v>2</c:v>
                </c:pt>
                <c:pt idx="1">
                  <c:v>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'TeamLadderPositions2 (2)'!$L$4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'TeamLadderPositions2 (2)'!$M$1:$AK$1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'TeamLadderPositions2 (2)'!$M$4:$AK$4</c:f>
              <c:numCache>
                <c:formatCode>General</c:formatCode>
                <c:ptCount val="25"/>
                <c:pt idx="0">
                  <c:v>#N/A</c:v>
                </c:pt>
                <c:pt idx="1">
                  <c:v>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'TeamLadderPositions2 (2)'!$L$5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'TeamLadderPositions2 (2)'!$M$1:$AK$1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'TeamLadderPositions2 (2)'!$M$5:$AK$5</c:f>
              <c:numCache>
                <c:formatCode>General</c:formatCode>
                <c:ptCount val="25"/>
                <c:pt idx="0">
                  <c:v>#N/A</c:v>
                </c:pt>
                <c:pt idx="1">
                  <c:v>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'TeamLadderPositions2 (2)'!$L$6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'TeamLadderPositions2 (2)'!$M$1:$AK$1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'TeamLadderPositions2 (2)'!$M$6:$AK$6</c:f>
              <c:numCache>
                <c:formatCode>General</c:formatCode>
                <c:ptCount val="25"/>
                <c:pt idx="0">
                  <c:v>#N/A</c:v>
                </c:pt>
                <c:pt idx="1">
                  <c:v>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'TeamLadderPositions2 (2)'!$L$7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'TeamLadderPositions2 (2)'!$M$1:$AK$1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'TeamLadderPositions2 (2)'!$M$7:$AK$7</c:f>
              <c:numCache>
                <c:formatCode>General</c:formatCode>
                <c:ptCount val="25"/>
                <c:pt idx="0">
                  <c:v>4</c:v>
                </c:pt>
                <c:pt idx="1">
                  <c:v>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'TeamLadderPositions2 (2)'!$L$8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'TeamLadderPositions2 (2)'!$M$1:$AK$1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'TeamLadderPositions2 (2)'!$M$8:$AK$8</c:f>
              <c:numCache>
                <c:formatCode>General</c:formatCode>
                <c:ptCount val="25"/>
                <c:pt idx="0">
                  <c:v>#N/A</c:v>
                </c:pt>
                <c:pt idx="1">
                  <c:v>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'TeamLadderPositions2 (2)'!$L$9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'TeamLadderPositions2 (2)'!$M$1:$AK$1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'TeamLadderPositions2 (2)'!$M$9:$AK$9</c:f>
              <c:numCache>
                <c:formatCode>General</c:formatCode>
                <c:ptCount val="25"/>
                <c:pt idx="0">
                  <c:v>#N/A</c:v>
                </c:pt>
                <c:pt idx="1">
                  <c:v>8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'TeamLadderPositions2 (2)'!$L$10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'TeamLadderPositions2 (2)'!$M$1:$AK$1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'TeamLadderPositions2 (2)'!$M$10:$AK$10</c:f>
              <c:numCache>
                <c:formatCode>General</c:formatCode>
                <c:ptCount val="25"/>
                <c:pt idx="0">
                  <c:v>#N/A</c:v>
                </c:pt>
                <c:pt idx="1">
                  <c:v>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'TeamLadderPositions2 (2)'!$L$11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'TeamLadderPositions2 (2)'!$M$1:$AK$1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'TeamLadderPositions2 (2)'!$M$11:$AK$11</c:f>
              <c:numCache>
                <c:formatCode>General</c:formatCode>
                <c:ptCount val="25"/>
                <c:pt idx="0">
                  <c:v>#N/A</c:v>
                </c:pt>
                <c:pt idx="1">
                  <c:v>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'TeamLadderPositions2 (2)'!$L$12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'TeamLadderPositions2 (2)'!$M$1:$AK$1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'TeamLadderPositions2 (2)'!$M$12:$AK$12</c:f>
              <c:numCache>
                <c:formatCode>General</c:formatCode>
                <c:ptCount val="25"/>
                <c:pt idx="0">
                  <c:v>3</c:v>
                </c:pt>
                <c:pt idx="1">
                  <c:v>11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'TeamLadderPositions2 (2)'!$L$13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'TeamLadderPositions2 (2)'!$M$1:$AK$1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'TeamLadderPositions2 (2)'!$M$13:$AK$13</c:f>
              <c:numCache>
                <c:formatCode>General</c:formatCode>
                <c:ptCount val="25"/>
                <c:pt idx="0">
                  <c:v>#N/A</c:v>
                </c:pt>
                <c:pt idx="1">
                  <c:v>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'TeamLadderPositions2 (2)'!$L$14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'TeamLadderPositions2 (2)'!$M$1:$AK$1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'TeamLadderPositions2 (2)'!$M$14:$AK$14</c:f>
              <c:numCache>
                <c:formatCode>General</c:formatCode>
                <c:ptCount val="25"/>
                <c:pt idx="0">
                  <c:v>#N/A</c:v>
                </c:pt>
                <c:pt idx="1">
                  <c:v>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'TeamLadderPositions2 (2)'!$L$15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'TeamLadderPositions2 (2)'!$M$1:$AK$1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'TeamLadderPositions2 (2)'!$M$15:$AK$15</c:f>
              <c:numCache>
                <c:formatCode>General</c:formatCode>
                <c:ptCount val="25"/>
                <c:pt idx="0">
                  <c:v>#N/A</c:v>
                </c:pt>
                <c:pt idx="1">
                  <c:v>14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'TeamLadderPositions2 (2)'!$L$16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'TeamLadderPositions2 (2)'!$M$1:$AK$1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'TeamLadderPositions2 (2)'!$M$16:$AK$16</c:f>
              <c:numCache>
                <c:formatCode>General</c:formatCode>
                <c:ptCount val="25"/>
                <c:pt idx="0">
                  <c:v>#N/A</c:v>
                </c:pt>
                <c:pt idx="1">
                  <c:v>15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'TeamLadderPositions2 (2)'!$L$17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'TeamLadderPositions2 (2)'!$M$1:$AK$1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'TeamLadderPositions2 (2)'!$M$17:$AK$17</c:f>
              <c:numCache>
                <c:formatCode>General</c:formatCode>
                <c:ptCount val="25"/>
                <c:pt idx="0">
                  <c:v>#N/A</c:v>
                </c:pt>
                <c:pt idx="1">
                  <c:v>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'TeamLadderPositions2 (2)'!$L$18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'TeamLadderPositions2 (2)'!$M$1:$AK$1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'TeamLadderPositions2 (2)'!$M$18:$AK$18</c:f>
              <c:numCache>
                <c:formatCode>General</c:formatCode>
                <c:ptCount val="25"/>
                <c:pt idx="0">
                  <c:v>#N/A</c:v>
                </c:pt>
                <c:pt idx="1">
                  <c:v>17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'TeamLadderPositions2 (2)'!$L$19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'TeamLadderPositions2 (2)'!$M$1:$AK$1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'TeamLadderPositions2 (2)'!$M$19:$AK$19</c:f>
              <c:numCache>
                <c:formatCode>General</c:formatCode>
                <c:ptCount val="25"/>
                <c:pt idx="0">
                  <c:v>#N/A</c:v>
                </c:pt>
                <c:pt idx="1">
                  <c:v>18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99" workbookViewId="0" zoomToFit="1"/>
  </sheetViews>
  <pageMargins left="0.7" right="0.7" top="0.75" bottom="0.75" header="0.3" footer="0.3"/>
  <drawing r:id="rId1"/>
</chartsheet>
</file>

<file path=xl/ctrlProps/ctrlProp1.xml><?xml version="1.0" encoding="utf-8"?>
<formControlPr xmlns="http://schemas.microsoft.com/office/spreadsheetml/2009/9/main" objectType="Drop" dropStyle="combo" dx="26" fmlaLink="$D$7" fmlaRange="Groups!$B$2:$B$35" noThreeD="1" sel="16" val="14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257175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4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0242" cy="6065212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My%20Drive\Oscar\Footy\Footy%2025\Results\Any%20Round%20Results%20Calc%20v3.xlsb" TargetMode="External"/><Relationship Id="rId1" Type="http://schemas.openxmlformats.org/officeDocument/2006/relationships/externalLinkPath" Target="Any%20Round%20Results%20Calc%20v3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zLadder"/>
      <sheetName val="Results"/>
      <sheetName val="PowerTipping"/>
      <sheetName val="GroupResults"/>
      <sheetName val="Stats"/>
      <sheetName val="Groups"/>
      <sheetName val="zTippingResultsByGroup"/>
      <sheetName val="TeamLadderPositions2"/>
      <sheetName val="LadderRoundByRound"/>
      <sheetName val="TipperLadderPos"/>
      <sheetName val="TeamLadderPositions"/>
      <sheetName val="Top Tippers"/>
      <sheetName val="Teams (2)"/>
      <sheetName val="Sheet2"/>
      <sheetName val="Tips"/>
      <sheetName val="Venues"/>
      <sheetName val="AspNetUsers"/>
      <sheetName val="GroupMemberships"/>
      <sheetName val="ThisRoundNum2"/>
      <sheetName val="RoundTips"/>
      <sheetName val="Matches"/>
      <sheetName val="Scratchpad"/>
      <sheetName val="TeamLadderPositions (2)"/>
      <sheetName val="zInvalidWildcards"/>
      <sheetName val="zInvalidTips"/>
      <sheetName val="zHotTipResetRound"/>
      <sheetName val="zWildcardThisRound"/>
      <sheetName val="zWildcardLater"/>
      <sheetName val="zWildcardEarlier"/>
      <sheetName val="Options"/>
      <sheetName val="zTippingResultsByQuarter"/>
      <sheetName val="zTippingResultsByTeamFollowed"/>
      <sheetName val="zInvalidHotTips"/>
      <sheetName val="zTippingResults (2)"/>
      <sheetName val="zTippingResults"/>
      <sheetName val="Matches (2)"/>
      <sheetName val="zTippingResultsThisRound"/>
      <sheetName val="zHotTipSurvivors"/>
      <sheetName val="zHotTipSurvivorsPreviousRound"/>
      <sheetName val="zHotTipTeamsUsed"/>
      <sheetName val="Tippers"/>
      <sheetName val="TipperLadderPositions"/>
      <sheetName val="zTippingResultsPower"/>
      <sheetName val="zTippingResultsByRegion"/>
      <sheetName val="zTippingResultsByGender"/>
      <sheetName val="zLadder10yr"/>
      <sheetName val="zTippingResultsWinnerThisRound"/>
      <sheetName val="Teams"/>
      <sheetName val="zTippingResultsWinnerThisRoundP"/>
    </sheetNames>
    <sheetDataSet>
      <sheetData sheetId="0"/>
      <sheetData sheetId="1"/>
      <sheetData sheetId="2">
        <row r="2">
          <cell r="A2">
            <v>7</v>
          </cell>
          <cell r="B2">
            <v>1</v>
          </cell>
          <cell r="C2">
            <v>6</v>
          </cell>
          <cell r="E2" t="b">
            <v>0</v>
          </cell>
          <cell r="F2">
            <v>1</v>
          </cell>
          <cell r="G2">
            <v>28</v>
          </cell>
          <cell r="H2">
            <v>8</v>
          </cell>
        </row>
        <row r="3">
          <cell r="A3" t="str">
            <v>Eric Hermanis (8/9) 151 points. Actual 151</v>
          </cell>
        </row>
        <row r="4">
          <cell r="A4" t="str">
            <v>Eric Hermanis (8/9) 151 points. Actual 151</v>
          </cell>
        </row>
      </sheetData>
      <sheetData sheetId="3"/>
      <sheetData sheetId="4">
        <row r="7">
          <cell r="C7">
            <v>23</v>
          </cell>
        </row>
        <row r="8">
          <cell r="C8">
            <v>91</v>
          </cell>
        </row>
      </sheetData>
      <sheetData sheetId="5"/>
      <sheetData sheetId="6"/>
      <sheetData sheetId="7"/>
      <sheetData sheetId="8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3" xr16:uid="{FDF27043-CA1E-4337-9A5B-B533213311B1}" autoFormatId="16" applyNumberFormats="0" applyBorderFormats="0" applyFontFormats="0" applyPatternFormats="0" applyAlignmentFormats="0" applyWidthHeightFormats="0">
  <queryTableRefresh nextId="6">
    <queryTableFields count="5">
      <queryTableField id="1" name="GroupID" tableColumnId="1"/>
      <queryTableField id="2" name="GroupName" tableColumnId="2"/>
      <queryTableField id="3" name="Active" tableColumnId="3"/>
      <queryTableField id="4" name="EnteredDate" tableColumnId="4"/>
      <queryTableField id="5" name="IncludeInGroupChallenge" tableColumnId="5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25" xr16:uid="{DAA8A1BD-B3D2-4BB3-9A17-EC30F125D750}" autoFormatId="16" applyNumberFormats="0" applyBorderFormats="0" applyFontFormats="0" applyPatternFormats="0" applyAlignmentFormats="0" applyWidthHeightFormats="0">
  <queryTableRefresh nextId="7">
    <queryTableFields count="6">
      <queryTableField id="1" name="TipperID" tableColumnId="1"/>
      <queryTableField id="2" name="FirstName" tableColumnId="2"/>
      <queryTableField id="3" name="Surname" tableColumnId="3"/>
      <queryTableField id="4" name="RoundNum" tableColumnId="4"/>
      <queryTableField id="5" name="Wildcard" tableColumnId="5"/>
      <queryTableField id="6" name="DateTimeEntered" tableColumnId="6"/>
    </queryTable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24" xr16:uid="{0465D2BB-AD06-4855-9D73-17932B06FA73}" autoFormatId="16" applyNumberFormats="0" applyBorderFormats="0" applyFontFormats="0" applyPatternFormats="0" applyAlignmentFormats="0" applyWidthHeightFormats="0">
  <queryTableRefresh nextId="13">
    <queryTableFields count="12">
      <queryTableField id="1" name="TipID" tableColumnId="1"/>
      <queryTableField id="2" name="TipperID" tableColumnId="2"/>
      <queryTableField id="3" name="MatchID" tableColumnId="3"/>
      <queryTableField id="4" name="TippedTeamID" tableColumnId="4"/>
      <queryTableField id="5" name="DateTimeEntered" tableColumnId="5"/>
      <queryTableField id="6" name="IsLadderTip" tableColumnId="6"/>
      <queryTableField id="7" name="Team1ID" tableColumnId="7"/>
      <queryTableField id="8" name="Team2ID" tableColumnId="8"/>
      <queryTableField id="9" name="TeamName" tableColumnId="9"/>
      <queryTableField id="10" name="FirstName" tableColumnId="10"/>
      <queryTableField id="11" name="Surname" tableColumnId="11"/>
      <queryTableField id="12" name="RoundNum" tableColumnId="12"/>
    </queryTable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19" xr16:uid="{5EE67164-6BDD-4AF0-B5C2-8DBE50113653}" autoFormatId="16" applyNumberFormats="0" applyBorderFormats="0" applyFontFormats="0" applyPatternFormats="0" applyAlignmentFormats="0" applyWidthHeightFormats="0">
  <queryTableRefresh nextId="2">
    <queryTableFields count="1">
      <queryTableField id="1" name="HotTipResetRound" tableColumnId="1"/>
    </queryTable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44" xr16:uid="{2798E3D4-97AF-400C-B2DF-B827FDB3704B}" autoFormatId="16" applyNumberFormats="0" applyBorderFormats="0" applyFontFormats="0" applyPatternFormats="0" applyAlignmentFormats="0" applyWidthHeightFormats="0">
  <queryTableRefresh nextId="6">
    <queryTableFields count="5">
      <queryTableField id="1" name="TipperID" tableColumnId="1"/>
      <queryTableField id="2" name="WildcardThisRound" tableColumnId="2"/>
      <queryTableField id="3" name="FirstName" tableColumnId="3"/>
      <queryTableField id="4" name="Surname" tableColumnId="4"/>
      <queryTableField id="5" name="RoundNum" tableColumnId="5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3" xr16:uid="{1C3DF070-A340-4CD8-85DF-668B0DEA3FDB}" autoFormatId="16" applyNumberFormats="0" applyBorderFormats="0" applyFontFormats="0" applyPatternFormats="0" applyAlignmentFormats="0" applyWidthHeightFormats="0">
  <queryTableRefresh nextId="29">
    <queryTableFields count="28">
      <queryTableField id="1" name="IncludeInGroup" tableColumnId="1"/>
      <queryTableField id="2" name="SendGroup" tableColumnId="2"/>
      <queryTableField id="3" name="GroupID" tableColumnId="3"/>
      <queryTableField id="4" name="GroupName" tableColumnId="4"/>
      <queryTableField id="5" name="Active" tableColumnId="5"/>
      <queryTableField id="6" name="TipperID" tableColumnId="6"/>
      <queryTableField id="7" name="FirstName" tableColumnId="7"/>
      <queryTableField id="8" name="Surname" tableColumnId="8"/>
      <queryTableField id="9" name="TipsCorrect" tableColumnId="9"/>
      <queryTableField id="10" name="WildcardTips" tableColumnId="10"/>
      <queryTableField id="11" name="TotalPoints" tableColumnId="11"/>
      <queryTableField id="12" name="PercentTipped" tableColumnId="12"/>
      <queryTableField id="13" name="Gender" tableColumnId="13"/>
      <queryTableField id="14" name="Region" tableColumnId="14"/>
      <queryTableField id="15" name="TeamFollowed" tableColumnId="15"/>
      <queryTableField id="16" name="Company" tableColumnId="16"/>
      <queryTableField id="17" name="JustRand" tableColumnId="17"/>
      <queryTableField id="18" name="TipsEntered" tableColumnId="18"/>
      <queryTableField id="19" name="TotalPointsGame1" tableColumnId="19"/>
      <queryTableField id="20" name="WildcardThisRound" tableColumnId="20"/>
      <queryTableField id="21" name="LastPos" tableColumnId="21"/>
      <queryTableField id="22" name="PrizesWon" tableColumnId="22"/>
      <queryTableField id="23" name="HasPaid" tableColumnId="23"/>
      <queryTableField id="24" name="LadderTipsCorrect" tableColumnId="24"/>
      <queryTableField id="25" name="LadderTipsCorrectThisRound" tableColumnId="25"/>
      <queryTableField id="26" name="NumMatches" tableColumnId="26"/>
      <queryTableField id="27" name="ThisRoundTippingPoints" tableColumnId="27"/>
      <queryTableField id="28" name="ThisRoundPowerTippingPoints" tableColumnId="28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10" xr16:uid="{3BF1FEB1-84A1-46B9-9C78-AF7BAD09B9BC}" autoFormatId="16" applyNumberFormats="0" applyBorderFormats="0" applyFontFormats="0" applyPatternFormats="0" applyAlignmentFormats="0" applyWidthHeightFormats="0">
  <queryTableRefresh nextId="7" unboundColumnsRight="1">
    <queryTableFields count="6">
      <queryTableField id="1" name="TeamLadderID" tableColumnId="1"/>
      <queryTableField id="2" name="TeamID" tableColumnId="2"/>
      <queryTableField id="3" name="RoundNum" tableColumnId="3"/>
      <queryTableField id="4" name="LadderPos" tableColumnId="4"/>
      <queryTableField id="5" name="CompetitionPoints" tableColumnId="5"/>
      <queryTableField id="6" dataBound="0" tableColumnId="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11" xr16:uid="{BF7AA82A-B262-4FCC-B6A5-EAA3BBF9E30B}" autoFormatId="16" applyNumberFormats="0" applyBorderFormats="0" applyFontFormats="0" applyPatternFormats="0" applyAlignmentFormats="0" applyWidthHeightFormats="0">
  <queryTableRefresh nextId="7" unboundColumnsRight="1">
    <queryTableFields count="6">
      <queryTableField id="1" name="TeamLadderID" tableColumnId="1"/>
      <queryTableField id="2" name="TeamID" tableColumnId="2"/>
      <queryTableField id="3" name="RoundNum" tableColumnId="3"/>
      <queryTableField id="4" name="LadderPos" tableColumnId="4"/>
      <queryTableField id="5" name="CompetitionPoints" tableColumnId="5"/>
      <queryTableField id="6" dataBound="0" tableColumnId="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6" connectionId="2" xr16:uid="{82BC1D48-F301-4D55-A8F8-734FCFA93F14}" autoFormatId="16" applyNumberFormats="0" applyBorderFormats="0" applyFontFormats="0" applyPatternFormats="0" applyAlignmentFormats="0" applyWidthHeightFormats="0">
  <queryTableRefresh nextId="6">
    <queryTableFields count="5">
      <queryTableField id="1" name="MembershipID" tableColumnId="1"/>
      <queryTableField id="2" name="GroupID" tableColumnId="2"/>
      <queryTableField id="3" name="TipperID" tableColumnId="3"/>
      <queryTableField id="4" name="IncludeInGroup" tableColumnId="4"/>
      <queryTableField id="5" name="SendGroup" tableColumnId="5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8" connectionId="14" xr16:uid="{E369400F-A60E-464F-9DB3-66AFA39C0BCB}" autoFormatId="16" applyNumberFormats="0" applyBorderFormats="0" applyFontFormats="0" applyPatternFormats="0" applyAlignmentFormats="0" applyWidthHeightFormats="0">
  <queryTableRefresh nextId="5">
    <queryTableFields count="1">
      <queryTableField id="4" name="OptionValueNumeric" tableColumnId="4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7" connectionId="7" xr16:uid="{A838CEF6-E0C8-426C-9617-DB840ADB9D2B}" autoFormatId="16" applyNumberFormats="0" applyBorderFormats="0" applyFontFormats="0" applyPatternFormats="0" applyAlignmentFormats="0" applyWidthHeightFormats="0">
  <queryTableRefresh nextId="21">
    <queryTableFields count="20">
      <queryTableField id="1" name="RoundTipID" tableColumnId="1"/>
      <queryTableField id="2" name="TipperID" tableColumnId="2"/>
      <queryTableField id="3" name="RoundNum" tableColumnId="3"/>
      <queryTableField id="4" name="Wildcard" tableColumnId="4"/>
      <queryTableField id="5" name="HotTipTeamID" tableColumnId="5"/>
      <queryTableField id="6" name="TotalPointsGame1" tableColumnId="6"/>
      <queryTableField id="7" name="DateTimeEntered" tableColumnId="7"/>
      <queryTableField id="8" name="TipsEntered" tableColumnId="8"/>
      <queryTableField id="9" name="RandomTips" tableColumnId="9"/>
      <queryTableField id="10" name="ReceivedTipEmailFrom" tableColumnId="10"/>
      <queryTableField id="11" name="ReceiptRequested" tableColumnId="11"/>
      <queryTableField id="12" name="ReceiptSent" tableColumnId="12"/>
      <queryTableField id="13" name="FullDetailResults" tableColumnId="13"/>
      <queryTableField id="14" name="FullDetailResultsSent" tableColumnId="14"/>
      <queryTableField id="15" name="SpecialTip" tableColumnId="15"/>
      <queryTableField id="16" name="SpecialTip2" tableColumnId="16"/>
      <queryTableField id="17" name="SpecialTipText" tableColumnId="17"/>
      <queryTableField id="18" name="HotTipTeam.TeamName" tableColumnId="18"/>
      <queryTableField id="19" name="HotTipTeam.TeamNickName" tableColumnId="19"/>
      <queryTableField id="20" name="HotTipTeam.TeamAbbrev" tableColumnId="20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connectionId="4" xr16:uid="{212EFB03-611E-44F8-A1EC-5A96508F684E}" autoFormatId="16" applyNumberFormats="0" applyBorderFormats="0" applyFontFormats="0" applyPatternFormats="0" applyAlignmentFormats="0" applyWidthHeightFormats="0">
  <queryTableRefresh nextId="40">
    <queryTableFields count="29">
      <queryTableField id="1" name="MatchID" tableColumnId="1"/>
      <queryTableField id="2" name="Team1ID" tableColumnId="2"/>
      <queryTableField id="3" name="Team2ID" tableColumnId="3"/>
      <queryTableField id="4" name="Team1Goals" tableColumnId="4"/>
      <queryTableField id="5" name="Team1Behinds" tableColumnId="5"/>
      <queryTableField id="6" name="Team2Goals" tableColumnId="6"/>
      <queryTableField id="7" name="Team2Behinds" tableColumnId="7"/>
      <queryTableField id="8" name="StartTime" tableColumnId="8"/>
      <queryTableField id="9" name="RoundNum" tableColumnId="9"/>
      <queryTableField id="10" name="SubRound" tableColumnId="10"/>
      <queryTableField id="11" name="VenueID" tableColumnId="11"/>
      <queryTableField id="12" name="Quarter" tableColumnId="12"/>
      <queryTableField id="13" name="IsGame1" tableColumnId="13"/>
      <queryTableField id="14" name="MatchYear" tableColumnId="14"/>
      <queryTableField id="15" name="TVNetwork" tableColumnId="15"/>
      <queryTableField id="16" name="Comments" tableColumnId="16"/>
      <queryTableField id="17" name="DefaultPowerScore" tableColumnId="17"/>
      <queryTableField id="18" name="Teams.1.TeamName" tableColumnId="18"/>
      <queryTableField id="19" name="Teams.1.TeamNickName" tableColumnId="19"/>
      <queryTableField id="20" name="Teams.1.TeamAbbrev" tableColumnId="20"/>
      <queryTableField id="21" name="Teams.2.TeamName" tableColumnId="21"/>
      <queryTableField id="22" name="Teams.2.TeamNickName" tableColumnId="22"/>
      <queryTableField id="23" name="Teams.2.TeamAbbrev" tableColumnId="23"/>
      <queryTableField id="24" name="Team1Score" tableColumnId="24"/>
      <queryTableField id="25" name="Team2Score" tableColumnId="25"/>
      <queryTableField id="26" name="Loser" tableColumnId="26"/>
      <queryTableField id="27" name="Winner" tableColumnId="27"/>
      <queryTableField id="29" name="Draw" tableColumnId="28"/>
      <queryTableField id="30" name="WinnerTeamID" tableColumnId="29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8" xr16:uid="{B3F1BC33-C28C-422F-92C3-79461B6112CB}" autoFormatId="16" applyNumberFormats="0" applyBorderFormats="0" applyFontFormats="0" applyPatternFormats="0" applyAlignmentFormats="0" applyWidthHeightFormats="0">
  <queryTableRefresh nextId="6">
    <queryTableFields count="5">
      <queryTableField id="1" name="TeamLadderID" tableColumnId="1"/>
      <queryTableField id="2" name="TeamID" tableColumnId="2"/>
      <queryTableField id="3" name="RoundNum" tableColumnId="3"/>
      <queryTableField id="4" name="LadderPos" tableColumnId="4"/>
      <queryTableField id="5" name="CompetitionPoints" tableColumnId="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6" tableType="queryTable" totalsRowShown="0">
  <autoFilter ref="A1:E26" xr:uid="{E3B16A05-0867-4AAE-BC84-5268F70A18DC}"/>
  <tableColumns count="5">
    <tableColumn id="1" xr3:uid="{7D5F45CC-E583-45AA-931F-F6AC2F9CA340}" uniqueName="1" name="GroupID" queryTableFieldId="1"/>
    <tableColumn id="2" xr3:uid="{D1EEDE98-075F-46B3-B9D1-E022EFF6ABFF}" uniqueName="2" name="GroupName" queryTableFieldId="2" dataDxfId="74"/>
    <tableColumn id="3" xr3:uid="{757F1CA1-D531-4AFF-ABF5-3D505FC2FA34}" uniqueName="3" name="Active" queryTableFieldId="3"/>
    <tableColumn id="4" xr3:uid="{4C31A9C1-3873-4B48-939D-9AF9C520E9DB}" uniqueName="4" name="EnteredDate" queryTableFieldId="4" dataDxfId="73"/>
    <tableColumn id="5" xr3:uid="{88997879-AB8F-441E-8700-5D942C7E2540}" uniqueName="5" name="IncludeInGroupChallenge" queryTableFieldId="5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238EA69-CF9B-4A90-B993-2E2240CE9895}" name="zInvalidWildcards" displayName="zInvalidWildcards" ref="A1:F2" tableType="queryTable" insertRow="1" totalsRowShown="0">
  <autoFilter ref="A1:F2" xr:uid="{9238EA69-CF9B-4A90-B993-2E2240CE9895}"/>
  <tableColumns count="6">
    <tableColumn id="1" xr3:uid="{DAAA5E01-A319-49E4-9EEE-8761DAABAD09}" uniqueName="1" name="TipperID" queryTableFieldId="1"/>
    <tableColumn id="2" xr3:uid="{B77DA7C4-E074-4F0E-97D9-78F3ED127FFD}" uniqueName="2" name="FirstName" queryTableFieldId="2"/>
    <tableColumn id="3" xr3:uid="{C945A197-8EAC-476C-A4CE-94A536826A53}" uniqueName="3" name="Surname" queryTableFieldId="3"/>
    <tableColumn id="4" xr3:uid="{BCD6F477-1F72-4997-9D39-7A40740431B5}" uniqueName="4" name="RoundNum" queryTableFieldId="4"/>
    <tableColumn id="5" xr3:uid="{F10F9199-251A-4A6B-9251-54FFAD6B859D}" uniqueName="5" name="Wildcard" queryTableFieldId="5"/>
    <tableColumn id="6" xr3:uid="{DABBEB1B-C09E-4130-BCBB-C4A865FF902F}" uniqueName="6" name="DateTimeEntered" queryTableFieldId="6" dataDxfId="47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392E57E6-39EF-4EBA-ACC8-FF7EEBE74830}" name="zInvalidTips" displayName="zInvalidTips" ref="A1:L2" tableType="queryTable" insertRow="1" totalsRowShown="0">
  <autoFilter ref="A1:L2" xr:uid="{392E57E6-39EF-4EBA-ACC8-FF7EEBE74830}"/>
  <tableColumns count="12">
    <tableColumn id="1" xr3:uid="{50B7E292-F6F7-4044-BC9B-78CBF9EFB912}" uniqueName="1" name="TipID" queryTableFieldId="1"/>
    <tableColumn id="2" xr3:uid="{90E4EAC9-443A-4AAC-B01B-A3D0673721AC}" uniqueName="2" name="TipperID" queryTableFieldId="2"/>
    <tableColumn id="3" xr3:uid="{ECD012FB-75D2-4799-A8A9-D392F41F976D}" uniqueName="3" name="MatchID" queryTableFieldId="3"/>
    <tableColumn id="4" xr3:uid="{66921FC3-8758-42A8-83E2-C52822CFCBBF}" uniqueName="4" name="TippedTeamID" queryTableFieldId="4"/>
    <tableColumn id="5" xr3:uid="{2E51236A-1479-423E-BD7C-8BE16EBF9AB6}" uniqueName="5" name="DateTimeEntered" queryTableFieldId="5" dataDxfId="46"/>
    <tableColumn id="6" xr3:uid="{EB171B52-26AF-4F99-82B5-6E7599E23B99}" uniqueName="6" name="IsLadderTip" queryTableFieldId="6"/>
    <tableColumn id="7" xr3:uid="{1BD1B96C-5450-4E18-AB7E-B49A7000C676}" uniqueName="7" name="Team1ID" queryTableFieldId="7"/>
    <tableColumn id="8" xr3:uid="{46AB187E-246F-4BF6-B115-8D2FA21DD9BA}" uniqueName="8" name="Team2ID" queryTableFieldId="8"/>
    <tableColumn id="9" xr3:uid="{41BF7B91-A9F7-45D6-82B8-B131BEF972E3}" uniqueName="9" name="TeamName" queryTableFieldId="9"/>
    <tableColumn id="10" xr3:uid="{94EC105D-8EC0-4CD6-92B8-050AE91CCBCA}" uniqueName="10" name="FirstName" queryTableFieldId="10"/>
    <tableColumn id="11" xr3:uid="{E794D7B3-BDE1-426A-84F6-5F98BF3D2FA9}" uniqueName="11" name="Surname" queryTableFieldId="11"/>
    <tableColumn id="12" xr3:uid="{ECDBD6E9-836D-4B7D-95ED-8016552626F8}" uniqueName="12" name="RoundNum" queryTableFieldId="12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77A4D6D-8E25-4AD3-9E2B-DDEC3E404109}" name="zHotTipResetRound" displayName="zHotTipResetRound" ref="A1:A2" tableType="queryTable" totalsRowShown="0">
  <autoFilter ref="A1:A2" xr:uid="{877A4D6D-8E25-4AD3-9E2B-DDEC3E404109}"/>
  <tableColumns count="1">
    <tableColumn id="1" xr3:uid="{514080BD-C655-47CF-8ED0-094FB0CD6E6C}" uniqueName="1" name="HotTipResetRound" queryTableFieldId="1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BCBC8F2A-9FF6-426E-8FBB-A6F1CA1C2762}" name="zWildcardThisRound" displayName="zWildcardThisRound" ref="A1:E2" tableType="queryTable" totalsRowShown="0">
  <autoFilter ref="A1:E2" xr:uid="{BCBC8F2A-9FF6-426E-8FBB-A6F1CA1C2762}"/>
  <tableColumns count="5">
    <tableColumn id="1" xr3:uid="{1054E242-617D-4CAA-A4AC-FBAAFA6EC221}" uniqueName="1" name="TipperID" queryTableFieldId="1"/>
    <tableColumn id="2" xr3:uid="{B4B6D3DC-821F-480D-B3B7-904FFE009CDA}" uniqueName="2" name="WildcardThisRound" queryTableFieldId="2"/>
    <tableColumn id="3" xr3:uid="{8F0950C6-59D3-42D5-8173-42D184541F52}" uniqueName="3" name="FirstName" queryTableFieldId="3"/>
    <tableColumn id="4" xr3:uid="{03FF1D4B-8B3A-48AD-8EE3-38A70675D27B}" uniqueName="4" name="Surname" queryTableFieldId="4"/>
    <tableColumn id="5" xr3:uid="{12D61478-77C9-48F1-A205-C3E19C68A5A2}" uniqueName="5" name="RoundNum" queryTableFieldId="5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310" tableType="queryTable" totalsRowShown="0">
  <autoFilter ref="A1:AB310" xr:uid="{74843CB9-8D8C-45D8-A2A8-E6FDFF8502FA}"/>
  <tableColumns count="28">
    <tableColumn id="1" xr3:uid="{CDD8A117-A83F-467A-9B83-DF953FEB5ED0}" uniqueName="1" name="IncludeInGroup" queryTableFieldId="1"/>
    <tableColumn id="2" xr3:uid="{83E956D8-6EF6-427D-ADC6-6808E54A3BBE}" uniqueName="2" name="SendGroup" queryTableFieldId="2"/>
    <tableColumn id="3" xr3:uid="{8C4B2F39-E3E2-467C-BCC3-82E2BB5478FE}" uniqueName="3" name="GroupID" queryTableFieldId="3"/>
    <tableColumn id="4" xr3:uid="{8E98E399-965B-48BD-933B-93B4B59D291F}" uniqueName="4" name="GroupName" queryTableFieldId="4" dataDxfId="72"/>
    <tableColumn id="5" xr3:uid="{6AAABDFB-554F-45EC-8C6F-C7F3B3F4F61E}" uniqueName="5" name="Active" queryTableFieldId="5"/>
    <tableColumn id="6" xr3:uid="{35A74BF0-67F2-4A83-9369-38EB728E18F0}" uniqueName="6" name="TipperID" queryTableFieldId="6"/>
    <tableColumn id="7" xr3:uid="{16E7E640-7C8F-4292-A748-2E54156FC17F}" uniqueName="7" name="FirstName" queryTableFieldId="7" dataDxfId="71"/>
    <tableColumn id="8" xr3:uid="{CA57353C-9132-4DB5-BC5D-0A96C0D08B99}" uniqueName="8" name="Surname" queryTableFieldId="8" dataDxfId="70"/>
    <tableColumn id="9" xr3:uid="{95F4D036-AF3B-48F7-95B2-18566E7ED59E}" uniqueName="9" name="TipsCorrect" queryTableFieldId="9"/>
    <tableColumn id="10" xr3:uid="{AFC08596-04E3-44D9-BA6C-B5ABD5076696}" uniqueName="10" name="WildcardTips" queryTableFieldId="10"/>
    <tableColumn id="11" xr3:uid="{40F3636B-86B8-4DE1-8750-1FDD43DEC440}" uniqueName="11" name="TotalPoints" queryTableFieldId="11"/>
    <tableColumn id="12" xr3:uid="{BC82B5F9-9FAE-41A6-A33D-ECDFB4D94C4F}" uniqueName="12" name="PercentTipped" queryTableFieldId="12"/>
    <tableColumn id="13" xr3:uid="{5283016A-E986-43CA-8A52-18FE0B6ED098}" uniqueName="13" name="Gender" queryTableFieldId="13" dataDxfId="69"/>
    <tableColumn id="14" xr3:uid="{76166202-DAEF-415E-83D9-2BCBBC8D289A}" uniqueName="14" name="Region" queryTableFieldId="14" dataDxfId="68"/>
    <tableColumn id="15" xr3:uid="{2D5DECE2-07CA-4EC1-B6CE-90B184DA0DAF}" uniqueName="15" name="TeamFollowed" queryTableFieldId="15"/>
    <tableColumn id="16" xr3:uid="{B6B4224E-5C3B-414B-A526-ECF65C97452C}" uniqueName="16" name="Company" queryTableFieldId="16" dataDxfId="67"/>
    <tableColumn id="17" xr3:uid="{533A32D2-F636-491C-BC61-714BAFDC03C8}" uniqueName="17" name="JustRand" queryTableFieldId="17"/>
    <tableColumn id="18" xr3:uid="{D50F9215-D326-4488-B011-389AD3DE3004}" uniqueName="18" name="TipsEntered" queryTableFieldId="18"/>
    <tableColumn id="19" xr3:uid="{67707AB9-AC21-41CE-9C74-13DD403EEB24}" uniqueName="19" name="TotalPointsGame1" queryTableFieldId="19"/>
    <tableColumn id="20" xr3:uid="{40E26267-204E-42F6-A4A8-F78B79894AF1}" uniqueName="20" name="WildcardThisRound" queryTableFieldId="20"/>
    <tableColumn id="21" xr3:uid="{922ADB6F-3BF5-4B2F-9AF0-72220BB8CC44}" uniqueName="21" name="LastPos" queryTableFieldId="21"/>
    <tableColumn id="22" xr3:uid="{AFB5474D-0BE0-4809-B8B2-BE2DC06C76F0}" uniqueName="22" name="PrizesWon" queryTableFieldId="22"/>
    <tableColumn id="23" xr3:uid="{56617A2A-FE09-47FC-B726-512286E229B2}" uniqueName="23" name="HasPaid" queryTableFieldId="23"/>
    <tableColumn id="24" xr3:uid="{B2673565-8A27-4B00-844F-6B28C5E26063}" uniqueName="24" name="LadderTipsCorrect" queryTableFieldId="24"/>
    <tableColumn id="25" xr3:uid="{41CF8D5F-5A2D-43D0-A98F-0231D29B1451}" uniqueName="25" name="LadderTipsCorrectThisRound" queryTableFieldId="25"/>
    <tableColumn id="26" xr3:uid="{072F643C-A14B-4AB0-AEBF-1E52D6C40085}" uniqueName="26" name="NumMatches" queryTableFieldId="26"/>
    <tableColumn id="27" xr3:uid="{92282E00-84B1-41B7-B650-400C86097CC4}" uniqueName="27" name="ThisRoundTippingPoints" queryTableFieldId="27"/>
    <tableColumn id="28" xr3:uid="{BADF29BA-AD24-4650-8183-304DE4C5F16D}" uniqueName="28" name="ThisRoundPowerTippingPoints" queryTableFieldId="2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23" tableType="queryTable" totalsRowShown="0">
  <autoFilter ref="A1:F23" xr:uid="{5D292888-7A35-4322-9CC8-8486A13BC0F5}"/>
  <tableColumns count="6">
    <tableColumn id="1" xr3:uid="{2DC55418-8302-4AE3-AB1E-55AAAD8DEE72}" uniqueName="1" name="TeamLadderID" queryTableFieldId="1"/>
    <tableColumn id="2" xr3:uid="{A2CBB472-17DA-41AB-B369-6BA9CA3187E4}" uniqueName="2" name="TeamID" queryTableFieldId="2"/>
    <tableColumn id="3" xr3:uid="{4A7F34DB-2D2E-4E96-9BB0-215D04C41897}" uniqueName="3" name="RoundNum" queryTableFieldId="3"/>
    <tableColumn id="4" xr3:uid="{9D87DF61-2EE9-4B80-A1DC-80BE095A196B}" uniqueName="4" name="LadderPos" queryTableFieldId="4"/>
    <tableColumn id="5" xr3:uid="{2DF0D671-4CF6-429B-9C71-A7909D23029D}" uniqueName="5" name="CompetitionPoints" queryTableFieldId="5"/>
    <tableColumn id="6" xr3:uid="{316A87C4-6E43-4EE1-AF43-E2EF4149A222}" uniqueName="6" name="Include" queryTableFieldId="6" dataDxfId="66">
      <calculatedColumnFormula>TeamLadderPositions__3[[#This Row],[RoundNum]]=$H$1</calculatedColumnFormula>
    </tableColumn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9FFEFC0-88A6-4CC2-94F6-82421D636F7B}" name="TeamLadderPositions__32" displayName="TeamLadderPositions__32" ref="A1:F23" tableType="queryTable" totalsRowShown="0">
  <autoFilter ref="A1:F23" xr:uid="{5D292888-7A35-4322-9CC8-8486A13BC0F5}"/>
  <tableColumns count="6">
    <tableColumn id="1" xr3:uid="{9637FFDE-0939-4F1D-8A23-EF73332606F7}" uniqueName="1" name="TeamLadderID" queryTableFieldId="1"/>
    <tableColumn id="2" xr3:uid="{DC1B43D3-4D8B-45A9-A573-2AAB5FBAA0B1}" uniqueName="2" name="TeamID" queryTableFieldId="2"/>
    <tableColumn id="3" xr3:uid="{60CA3047-61EF-45C9-A26C-BE00DEF523A8}" uniqueName="3" name="RoundNum" queryTableFieldId="3"/>
    <tableColumn id="4" xr3:uid="{74B4DEAA-4D22-4247-A986-0230FB4C1A5D}" uniqueName="4" name="LadderPos" queryTableFieldId="4"/>
    <tableColumn id="5" xr3:uid="{A89F80C4-7D36-4CCD-9E6E-04988ACD7A41}" uniqueName="5" name="CompetitionPoints" queryTableFieldId="5"/>
    <tableColumn id="6" xr3:uid="{74DCA4FB-E584-4EA8-AC45-F6220DCF7FDA}" uniqueName="6" name="Include" queryTableFieldId="6" dataDxfId="45">
      <calculatedColumnFormula>TeamLadderPositions__32[[#This Row],[RoundNum]]=$H$1</calculatedColumnFormula>
    </tableColumn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E24489C-EFDF-4FEB-A22C-462506FD10D8}" name="GroupMemberships" displayName="GroupMemberships" ref="A1:E424" tableType="queryTable" totalsRowShown="0">
  <autoFilter ref="A1:E424" xr:uid="{9E24489C-EFDF-4FEB-A22C-462506FD10D8}"/>
  <tableColumns count="5">
    <tableColumn id="1" xr3:uid="{753C84EA-5E6E-463E-A197-1A795AF1BA1A}" uniqueName="1" name="MembershipID" queryTableFieldId="1"/>
    <tableColumn id="2" xr3:uid="{AE8CD831-7200-47B8-901C-117C36BCFC3E}" uniqueName="2" name="GroupID" queryTableFieldId="2"/>
    <tableColumn id="3" xr3:uid="{3E2F72D2-B6D3-4764-A692-8174B7175105}" uniqueName="3" name="TipperID" queryTableFieldId="3"/>
    <tableColumn id="4" xr3:uid="{C881EE7D-6CD5-4695-BE8F-87798146BD10}" uniqueName="4" name="IncludeInGroup" queryTableFieldId="4"/>
    <tableColumn id="5" xr3:uid="{49C0E62F-7524-41DC-89AC-C97C9E8F5434}" uniqueName="5" name="SendGroup" queryTableFieldId="5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86590B30-0D55-47AB-A57A-6AE9509F8897}" name="ThisRoundNum2" displayName="ThisRoundNum2" ref="A1:A2" tableType="queryTable" totalsRowShown="0">
  <autoFilter ref="A1:A2" xr:uid="{86590B30-0D55-47AB-A57A-6AE9509F8897}"/>
  <tableColumns count="1">
    <tableColumn id="4" xr3:uid="{748DCB41-3E50-4A5C-8918-64CF3DD3F6E1}" uniqueName="4" name="OptionValueNumeric" queryTableFieldId="4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1F14B5DB-D658-43D5-A67F-1D3F17B41DC8}" name="RoundTips" displayName="RoundTips" ref="A1:T191" tableType="queryTable" totalsRowShown="0">
  <autoFilter ref="A1:T191" xr:uid="{1F14B5DB-D658-43D5-A67F-1D3F17B41DC8}"/>
  <tableColumns count="20">
    <tableColumn id="1" xr3:uid="{C752141B-EA3D-43C1-9239-CA968571DB62}" uniqueName="1" name="RoundTipID" queryTableFieldId="1"/>
    <tableColumn id="2" xr3:uid="{DC95C707-1C16-4843-BAF3-BB5E88B0E0F1}" uniqueName="2" name="TipperID" queryTableFieldId="2"/>
    <tableColumn id="3" xr3:uid="{80E18D6B-24D7-4B72-8CB5-F9677D95DD0A}" uniqueName="3" name="RoundNum" queryTableFieldId="3"/>
    <tableColumn id="4" xr3:uid="{842835CD-0731-4B26-988B-62508DCB26D5}" uniqueName="4" name="Wildcard" queryTableFieldId="4"/>
    <tableColumn id="5" xr3:uid="{C224DC70-D0D0-4F0F-AE0F-0838AD81E4D6}" uniqueName="5" name="HotTipTeamID" queryTableFieldId="5"/>
    <tableColumn id="6" xr3:uid="{94B49825-5E33-418E-B1CB-6F7CA9DCA662}" uniqueName="6" name="TotalPointsGame1" queryTableFieldId="6"/>
    <tableColumn id="7" xr3:uid="{37C10866-BE15-493B-BE46-42380ADBD6F3}" uniqueName="7" name="DateTimeEntered" queryTableFieldId="7" dataDxfId="65"/>
    <tableColumn id="8" xr3:uid="{79B1E4F9-3B24-4EE9-969A-6963AF528795}" uniqueName="8" name="TipsEntered" queryTableFieldId="8"/>
    <tableColumn id="9" xr3:uid="{E94E89CE-1288-48F9-A19B-8824B1669D65}" uniqueName="9" name="RandomTips" queryTableFieldId="9"/>
    <tableColumn id="10" xr3:uid="{C609933A-EED1-401B-A861-0C236CD16CA7}" uniqueName="10" name="ReceivedTipEmailFrom" queryTableFieldId="10" dataDxfId="64"/>
    <tableColumn id="11" xr3:uid="{4298551D-CDB5-4BEC-B8FF-2E4E3261D5EC}" uniqueName="11" name="ReceiptRequested" queryTableFieldId="11"/>
    <tableColumn id="12" xr3:uid="{9314D2A2-7427-4644-8342-72C6225E01AD}" uniqueName="12" name="ReceiptSent" queryTableFieldId="12" dataDxfId="63"/>
    <tableColumn id="13" xr3:uid="{5CB8B0EA-DDA4-4E1E-8688-4EEC88C54079}" uniqueName="13" name="FullDetailResults" queryTableFieldId="13"/>
    <tableColumn id="14" xr3:uid="{C99CD2E1-7F5C-492B-8AB0-67886504F017}" uniqueName="14" name="FullDetailResultsSent" queryTableFieldId="14" dataDxfId="62"/>
    <tableColumn id="15" xr3:uid="{6C97DDE8-B2D6-4600-ACF6-9A4CF0241CF7}" uniqueName="15" name="SpecialTip" queryTableFieldId="15"/>
    <tableColumn id="16" xr3:uid="{2AE39E75-2DA0-4363-83EC-D0A7218AC624}" uniqueName="16" name="SpecialTip2" queryTableFieldId="16"/>
    <tableColumn id="17" xr3:uid="{56C1ECD6-5927-4844-8FF9-DF21E35C4509}" uniqueName="17" name="SpecialTipText" queryTableFieldId="17" dataDxfId="61"/>
    <tableColumn id="18" xr3:uid="{520C551A-D632-4E0B-A3E3-EB2F77595744}" uniqueName="18" name="HotTipTeam.TeamName" queryTableFieldId="18" dataDxfId="60"/>
    <tableColumn id="19" xr3:uid="{E21CCFA0-963D-4861-8CB4-ADA64C39ED22}" uniqueName="19" name="HotTipTeam.TeamNickName" queryTableFieldId="19" dataDxfId="59"/>
    <tableColumn id="20" xr3:uid="{A7C2ED1F-9C6D-438D-B827-3494878B3376}" uniqueName="20" name="HotTipTeam.TeamAbbrev" queryTableFieldId="20" dataDxfId="58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49F6253-1097-4D65-849B-56238EDB9FC6}" name="Matches" displayName="Matches" ref="A1:AC10" tableType="queryTable" totalsRowShown="0">
  <tableColumns count="29">
    <tableColumn id="1" xr3:uid="{117F2AD1-FDDF-4525-802E-816968E8CB81}" uniqueName="1" name="MatchID" queryTableFieldId="1"/>
    <tableColumn id="2" xr3:uid="{B4BA5737-F9A4-4F79-AEDE-003DB932D33C}" uniqueName="2" name="Team1ID" queryTableFieldId="2"/>
    <tableColumn id="3" xr3:uid="{7BDF1163-ADF6-4A71-8F93-010DB027C0E9}" uniqueName="3" name="Team2ID" queryTableFieldId="3"/>
    <tableColumn id="4" xr3:uid="{FC05E6E2-6C81-4D69-B987-C0D6B3638D2E}" uniqueName="4" name="Team1Goals" queryTableFieldId="4"/>
    <tableColumn id="5" xr3:uid="{F7480853-4B9D-4EE5-B827-8E94EB7C7987}" uniqueName="5" name="Team1Behinds" queryTableFieldId="5"/>
    <tableColumn id="6" xr3:uid="{3C02ACC1-5748-4FC9-B2A6-24C6B82A9DC5}" uniqueName="6" name="Team2Goals" queryTableFieldId="6"/>
    <tableColumn id="7" xr3:uid="{6A84B196-9B5D-442A-84B6-00C57C7A1D25}" uniqueName="7" name="Team2Behinds" queryTableFieldId="7"/>
    <tableColumn id="8" xr3:uid="{E4871975-1210-49C6-912C-2C19A3CC5ED6}" uniqueName="8" name="StartTime" queryTableFieldId="8" dataDxfId="57"/>
    <tableColumn id="9" xr3:uid="{7C18968D-C87E-4B03-B41F-E02E54D84926}" uniqueName="9" name="RoundNum" queryTableFieldId="9"/>
    <tableColumn id="10" xr3:uid="{6D31562E-6A04-4B92-ABCD-88BB0A7FBE6E}" uniqueName="10" name="SubRound" queryTableFieldId="10"/>
    <tableColumn id="11" xr3:uid="{3C0B5F2C-7C7C-4984-9743-9E510CC3F665}" uniqueName="11" name="VenueID" queryTableFieldId="11"/>
    <tableColumn id="12" xr3:uid="{49C8AAAD-C6F7-436E-BECA-D47B7AE096A0}" uniqueName="12" name="Quarter" queryTableFieldId="12"/>
    <tableColumn id="13" xr3:uid="{7121D8B9-56FB-4E27-BFD5-4C04FB71F634}" uniqueName="13" name="IsGame1" queryTableFieldId="13"/>
    <tableColumn id="14" xr3:uid="{DB2B1AB3-23E1-4B40-A4A9-F3CBE0DCA0EC}" uniqueName="14" name="MatchYear" queryTableFieldId="14" dataDxfId="56"/>
    <tableColumn id="15" xr3:uid="{33461941-5156-4A92-99C5-2C90A0B32281}" uniqueName="15" name="TVNetwork" queryTableFieldId="15" dataDxfId="55"/>
    <tableColumn id="16" xr3:uid="{47125B96-3746-4F61-82B3-BE5B2467CD73}" uniqueName="16" name="Comments" queryTableFieldId="16" dataDxfId="54"/>
    <tableColumn id="17" xr3:uid="{787D9974-E9AB-4BB1-A303-E43D5B7E17A6}" uniqueName="17" name="DefaultPowerScore" queryTableFieldId="17"/>
    <tableColumn id="18" xr3:uid="{E1D363ED-6AEA-408B-A5E0-E413536C8E05}" uniqueName="18" name="Teams.1.TeamName" queryTableFieldId="18" dataDxfId="53"/>
    <tableColumn id="19" xr3:uid="{696DB184-A881-477C-84CA-4536CD7C4CE1}" uniqueName="19" name="Teams.1.TeamNickName" queryTableFieldId="19" dataDxfId="52"/>
    <tableColumn id="20" xr3:uid="{6C35C582-30AE-4FDF-8007-34A7CFC01ABD}" uniqueName="20" name="Teams.1.TeamAbbrev" queryTableFieldId="20" dataDxfId="51"/>
    <tableColumn id="21" xr3:uid="{39AB202E-844F-4338-B26B-5A8AB25BB281}" uniqueName="21" name="Teams.2.TeamName" queryTableFieldId="21" dataDxfId="50"/>
    <tableColumn id="22" xr3:uid="{AA7C717B-6943-4D7E-A3E5-2B51A914977A}" uniqueName="22" name="Teams.2.TeamNickName" queryTableFieldId="22" dataDxfId="49"/>
    <tableColumn id="23" xr3:uid="{BABC0CA7-0F65-4CD9-A382-85369F3E3197}" uniqueName="23" name="Teams.2.TeamAbbrev" queryTableFieldId="23" dataDxfId="48"/>
    <tableColumn id="24" xr3:uid="{975416FD-9F31-44AB-821B-8184185BB6E7}" uniqueName="24" name="Team1Score" queryTableFieldId="24"/>
    <tableColumn id="25" xr3:uid="{8AB473CB-F1C0-4070-8F83-C6F70800250D}" uniqueName="25" name="Team2Score" queryTableFieldId="25"/>
    <tableColumn id="26" xr3:uid="{70280A74-050E-414F-9D8E-682B82B689DD}" uniqueName="26" name="Loser" queryTableFieldId="26"/>
    <tableColumn id="27" xr3:uid="{971EF8EE-B37B-4514-8CF2-936952FCD4A7}" uniqueName="27" name="Winner" queryTableFieldId="27"/>
    <tableColumn id="28" xr3:uid="{33C97A02-4DC2-4377-8856-9867CC775412}" uniqueName="28" name="Draw" queryTableFieldId="29"/>
    <tableColumn id="29" xr3:uid="{BDB49131-A6FD-4764-A020-301DB54DA354}" uniqueName="29" name="WinnerTeamID" queryTableFieldId="30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CAEB9BE3-ED6D-4ACA-BCBD-1C8F8D80310B}" name="TeamLadderPositions" displayName="TeamLadderPositions" ref="A1:E23" tableType="queryTable" totalsRowShown="0">
  <autoFilter ref="A1:E23" xr:uid="{CAEB9BE3-ED6D-4ACA-BCBD-1C8F8D80310B}"/>
  <tableColumns count="5">
    <tableColumn id="1" xr3:uid="{B0BFBD2D-E795-4AC6-8B27-AC5F16BE711F}" uniqueName="1" name="TeamLadderID" queryTableFieldId="1"/>
    <tableColumn id="2" xr3:uid="{854A216D-F05A-47B4-956A-2E65D4DC876B}" uniqueName="2" name="TeamID" queryTableFieldId="2"/>
    <tableColumn id="3" xr3:uid="{9E80EB54-2A89-49FC-92E5-F5FC8669B37E}" uniqueName="3" name="RoundNum" queryTableFieldId="3"/>
    <tableColumn id="4" xr3:uid="{652B0424-05BD-40A9-89B0-93AAA22D6780}" uniqueName="4" name="LadderPos" queryTableFieldId="4"/>
    <tableColumn id="5" xr3:uid="{A50247AD-9198-4C71-B1D3-DB210F7EA886}" uniqueName="5" name="CompetitionPoints" queryTableFieldId="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P184"/>
  <sheetViews>
    <sheetView tabSelected="1" topLeftCell="A5" workbookViewId="0">
      <pane xSplit="15" ySplit="7" topLeftCell="P12" activePane="bottomRight" state="frozen"/>
      <selection activeCell="A5" sqref="A5"/>
      <selection pane="topRight" activeCell="P5" sqref="P5"/>
      <selection pane="bottomLeft" activeCell="A12" sqref="A12"/>
      <selection pane="bottomRight" activeCell="A12" sqref="A12"/>
    </sheetView>
  </sheetViews>
  <sheetFormatPr defaultColWidth="9.109375" defaultRowHeight="14.4" outlineLevelRow="1" outlineLevelCol="1" x14ac:dyDescent="0.3"/>
  <cols>
    <col min="1" max="1" width="9.109375" style="4" hidden="1" customWidth="1" outlineLevel="1"/>
    <col min="2" max="10" width="9.109375" hidden="1" customWidth="1" outlineLevel="1"/>
    <col min="11" max="12" width="9.109375" style="4" hidden="1" customWidth="1" outlineLevel="1"/>
    <col min="13" max="13" width="6.6640625" style="5" bestFit="1" customWidth="1" collapsed="1"/>
    <col min="14" max="14" width="5.88671875" style="5" customWidth="1"/>
    <col min="15" max="15" width="22.5546875" style="4" customWidth="1"/>
    <col min="16" max="16" width="8.88671875" style="23" bestFit="1" customWidth="1"/>
    <col min="17" max="17" width="10.109375" style="23" bestFit="1" customWidth="1"/>
    <col min="18" max="18" width="9.33203125" style="23" bestFit="1" customWidth="1"/>
    <col min="19" max="19" width="9.33203125" style="24" bestFit="1" customWidth="1"/>
    <col min="20" max="21" width="4.33203125" style="5" bestFit="1" customWidth="1"/>
    <col min="22" max="22" width="4.5546875" style="5" customWidth="1"/>
    <col min="23" max="23" width="16.5546875" style="4" hidden="1" customWidth="1" outlineLevel="1"/>
    <col min="24" max="24" width="9.109375" style="4" hidden="1" customWidth="1" outlineLevel="1"/>
    <col min="25" max="25" width="9.33203125" style="71" bestFit="1" customWidth="1" collapsed="1"/>
    <col min="26" max="27" width="9.109375" style="4" hidden="1" customWidth="1" outlineLevel="1"/>
    <col min="28" max="28" width="8.6640625" style="5" bestFit="1" customWidth="1" collapsed="1"/>
    <col min="29" max="29" width="9.109375" style="4" hidden="1" customWidth="1" outlineLevel="1"/>
    <col min="30" max="30" width="9.88671875" style="23" bestFit="1" customWidth="1" collapsed="1"/>
    <col min="31" max="31" width="11.109375" style="5" customWidth="1"/>
    <col min="32" max="33" width="9.109375" style="5" hidden="1" customWidth="1" outlineLevel="1"/>
    <col min="34" max="34" width="7.5546875" style="5" customWidth="1" collapsed="1"/>
    <col min="35" max="42" width="7.5546875" style="5" customWidth="1"/>
    <col min="43" max="16384" width="9.109375" style="4"/>
  </cols>
  <sheetData>
    <row r="1" spans="1:42" hidden="1" outlineLevel="1" x14ac:dyDescent="0.3">
      <c r="B1" s="4"/>
      <c r="C1" s="4"/>
      <c r="D1" s="4"/>
      <c r="E1" s="4"/>
      <c r="F1" s="4"/>
      <c r="G1" s="4"/>
      <c r="H1" s="4"/>
      <c r="I1" s="4"/>
      <c r="J1" s="4"/>
      <c r="AH1" s="5" t="s">
        <v>460</v>
      </c>
      <c r="AI1" s="5" t="s">
        <v>466</v>
      </c>
      <c r="AJ1" s="5" t="s">
        <v>448</v>
      </c>
      <c r="AK1" s="5" t="s">
        <v>442</v>
      </c>
      <c r="AL1" s="5" t="s">
        <v>451</v>
      </c>
      <c r="AM1" s="5" t="s">
        <v>463</v>
      </c>
      <c r="AN1" s="5" t="s">
        <v>430</v>
      </c>
      <c r="AO1" s="5" t="s">
        <v>478</v>
      </c>
      <c r="AP1" s="5" t="s">
        <v>476</v>
      </c>
    </row>
    <row r="2" spans="1:42" s="60" customFormat="1" hidden="1" outlineLevel="1" x14ac:dyDescent="0.3">
      <c r="A2" s="60">
        <v>7</v>
      </c>
      <c r="B2" s="60">
        <v>1</v>
      </c>
      <c r="C2" s="60">
        <v>6</v>
      </c>
      <c r="E2" s="60" t="b">
        <v>0</v>
      </c>
      <c r="F2" s="60">
        <v>1</v>
      </c>
      <c r="G2" s="60">
        <v>28</v>
      </c>
      <c r="H2" s="108">
        <v>8</v>
      </c>
      <c r="M2" s="105"/>
      <c r="N2" s="105"/>
      <c r="P2" s="106"/>
      <c r="Q2" s="106"/>
      <c r="R2" s="106"/>
      <c r="S2" s="107"/>
      <c r="T2" s="105"/>
      <c r="U2" s="105"/>
      <c r="V2" s="105"/>
      <c r="Y2" s="108"/>
      <c r="AB2" s="105"/>
      <c r="AD2" s="106"/>
      <c r="AE2" s="105"/>
      <c r="AF2" s="105"/>
      <c r="AG2" s="105"/>
      <c r="AH2" s="105">
        <v>2759</v>
      </c>
      <c r="AI2" s="105">
        <v>2760</v>
      </c>
      <c r="AJ2" s="105">
        <v>2761</v>
      </c>
      <c r="AK2" s="105">
        <v>2762</v>
      </c>
      <c r="AL2" s="105">
        <v>2763</v>
      </c>
      <c r="AM2" s="105">
        <v>2764</v>
      </c>
      <c r="AN2" s="105">
        <v>2765</v>
      </c>
      <c r="AO2" s="105">
        <v>2766</v>
      </c>
      <c r="AP2" s="105">
        <v>2767</v>
      </c>
    </row>
    <row r="3" spans="1:42" s="60" customFormat="1" hidden="1" outlineLevel="1" x14ac:dyDescent="0.3">
      <c r="A3" s="60" t="s">
        <v>994</v>
      </c>
      <c r="M3" s="105"/>
      <c r="N3" s="105"/>
      <c r="P3" s="106"/>
      <c r="Q3" s="106"/>
      <c r="R3" s="106"/>
      <c r="S3" s="107"/>
      <c r="T3" s="105"/>
      <c r="U3" s="105"/>
      <c r="V3" s="105"/>
      <c r="Y3" s="108"/>
      <c r="AB3" s="105"/>
      <c r="AD3" s="106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</row>
    <row r="4" spans="1:42" s="60" customFormat="1" hidden="1" outlineLevel="1" x14ac:dyDescent="0.3">
      <c r="A4" s="60" t="s">
        <v>994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109"/>
      <c r="P4" s="88"/>
      <c r="Q4" s="110"/>
      <c r="R4" s="110"/>
      <c r="S4" s="110"/>
      <c r="T4" s="110"/>
      <c r="U4" s="110"/>
      <c r="V4" s="110"/>
      <c r="W4" s="88"/>
      <c r="X4" s="88"/>
      <c r="Y4" s="111"/>
      <c r="Z4" s="88"/>
      <c r="AA4" s="88"/>
      <c r="AB4" s="88"/>
      <c r="AC4" s="88"/>
      <c r="AD4" s="111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</row>
    <row r="5" spans="1:42" ht="21" customHeight="1" collapsed="1" x14ac:dyDescent="0.4">
      <c r="A5" s="140" t="s">
        <v>995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</row>
    <row r="6" spans="1:42" ht="16.2" x14ac:dyDescent="0.35">
      <c r="B6" s="4"/>
      <c r="C6" s="4"/>
      <c r="D6" s="4"/>
      <c r="E6" s="4"/>
      <c r="F6" s="4"/>
      <c r="G6" s="4"/>
      <c r="H6" s="4"/>
      <c r="I6" s="4"/>
      <c r="J6" s="4"/>
      <c r="M6" s="74"/>
      <c r="N6" s="74"/>
      <c r="O6" s="84" t="s">
        <v>996</v>
      </c>
      <c r="P6" s="93"/>
      <c r="Q6" s="93"/>
      <c r="R6" s="94"/>
      <c r="S6" s="5"/>
      <c r="AB6" s="4"/>
    </row>
    <row r="7" spans="1:42" ht="16.2" x14ac:dyDescent="0.35">
      <c r="B7" s="4"/>
      <c r="C7" s="4"/>
      <c r="D7" s="4"/>
      <c r="E7" s="4"/>
      <c r="F7" s="4"/>
      <c r="G7" s="4"/>
      <c r="H7" s="4"/>
      <c r="I7" s="4"/>
      <c r="J7" s="4"/>
      <c r="M7" s="74"/>
      <c r="N7" s="74"/>
      <c r="O7" s="17" t="s">
        <v>994</v>
      </c>
      <c r="P7" s="25"/>
      <c r="Q7" s="25"/>
      <c r="R7" s="26"/>
      <c r="S7" s="5"/>
      <c r="AB7" s="4"/>
    </row>
    <row r="8" spans="1:42" ht="16.2" x14ac:dyDescent="0.35">
      <c r="B8" s="4"/>
      <c r="C8" s="4"/>
      <c r="D8" s="4"/>
      <c r="E8" s="4"/>
      <c r="F8" s="4"/>
      <c r="G8" s="4"/>
      <c r="H8" s="4"/>
      <c r="I8" s="4"/>
      <c r="J8" s="4"/>
      <c r="O8" s="75"/>
      <c r="P8" s="5"/>
      <c r="Q8" s="5"/>
      <c r="R8" s="5"/>
      <c r="S8" s="5"/>
      <c r="AB8" s="4"/>
    </row>
    <row r="9" spans="1:42" hidden="1" outlineLevel="1" x14ac:dyDescent="0.3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5"/>
      <c r="P9" s="14"/>
      <c r="Q9" s="16"/>
      <c r="R9" s="16"/>
      <c r="S9" s="16"/>
      <c r="T9" s="16"/>
      <c r="U9" s="16"/>
      <c r="V9" s="16"/>
      <c r="W9" s="14"/>
      <c r="X9" s="14"/>
      <c r="Y9" s="72"/>
      <c r="Z9" s="14"/>
      <c r="AA9" s="14"/>
      <c r="AB9" s="14"/>
      <c r="AC9" s="14"/>
      <c r="AD9" s="72"/>
    </row>
    <row r="10" spans="1:42" s="7" customFormat="1" ht="51.6" collapsed="1" x14ac:dyDescent="0.3">
      <c r="A10" s="6" t="s">
        <v>535</v>
      </c>
      <c r="B10" s="6" t="s">
        <v>18</v>
      </c>
      <c r="C10" s="6" t="s">
        <v>19</v>
      </c>
      <c r="D10" s="6" t="s">
        <v>581</v>
      </c>
      <c r="E10" s="6" t="s">
        <v>20</v>
      </c>
      <c r="F10" s="6" t="s">
        <v>21</v>
      </c>
      <c r="G10" s="6" t="s">
        <v>22</v>
      </c>
      <c r="H10" s="6" t="s">
        <v>23</v>
      </c>
      <c r="I10" s="6" t="s">
        <v>24</v>
      </c>
      <c r="J10" s="6" t="s">
        <v>73</v>
      </c>
      <c r="K10" s="6" t="s">
        <v>25</v>
      </c>
      <c r="L10" s="6"/>
      <c r="M10" s="126" t="s">
        <v>26</v>
      </c>
      <c r="N10" s="127"/>
      <c r="O10" s="128" t="s">
        <v>27</v>
      </c>
      <c r="P10" s="129" t="s">
        <v>28</v>
      </c>
      <c r="Q10" s="129" t="s">
        <v>29</v>
      </c>
      <c r="R10" s="129" t="s">
        <v>30</v>
      </c>
      <c r="S10" s="130" t="s">
        <v>12</v>
      </c>
      <c r="T10" s="131" t="s">
        <v>8</v>
      </c>
      <c r="U10" s="131" t="s">
        <v>9</v>
      </c>
      <c r="V10" s="131" t="s">
        <v>7</v>
      </c>
      <c r="W10" s="132" t="s">
        <v>31</v>
      </c>
      <c r="X10" s="132" t="s">
        <v>32</v>
      </c>
      <c r="Y10" s="133" t="s">
        <v>33</v>
      </c>
      <c r="Z10" s="132" t="s">
        <v>34</v>
      </c>
      <c r="AA10" s="132" t="s">
        <v>35</v>
      </c>
      <c r="AB10" s="127" t="s">
        <v>36</v>
      </c>
      <c r="AC10" s="132" t="s">
        <v>37</v>
      </c>
      <c r="AD10" s="129" t="s">
        <v>38</v>
      </c>
      <c r="AE10" s="127" t="s">
        <v>39</v>
      </c>
      <c r="AF10" s="134" t="s">
        <v>40</v>
      </c>
      <c r="AG10" s="134" t="s">
        <v>41</v>
      </c>
      <c r="AH10" s="127" t="s">
        <v>691</v>
      </c>
      <c r="AI10" s="127" t="s">
        <v>692</v>
      </c>
      <c r="AJ10" s="127" t="s">
        <v>693</v>
      </c>
      <c r="AK10" s="127" t="s">
        <v>694</v>
      </c>
      <c r="AL10" s="127" t="s">
        <v>695</v>
      </c>
      <c r="AM10" s="127" t="s">
        <v>696</v>
      </c>
      <c r="AN10" s="127" t="s">
        <v>697</v>
      </c>
      <c r="AO10" s="127" t="s">
        <v>698</v>
      </c>
      <c r="AP10" s="135" t="s">
        <v>699</v>
      </c>
    </row>
    <row r="11" spans="1:42" x14ac:dyDescent="0.3">
      <c r="A11" s="8">
        <v>243</v>
      </c>
      <c r="B11" s="8" t="b">
        <v>1</v>
      </c>
      <c r="C11" s="8" t="b">
        <v>1</v>
      </c>
      <c r="D11" s="8" t="b">
        <v>0</v>
      </c>
      <c r="E11" s="8">
        <v>0</v>
      </c>
      <c r="F11" s="8">
        <v>0</v>
      </c>
      <c r="G11" s="8">
        <v>1</v>
      </c>
      <c r="H11" s="8">
        <v>1</v>
      </c>
      <c r="I11" s="8" t="b">
        <v>1</v>
      </c>
      <c r="J11" s="8" t="b">
        <v>0</v>
      </c>
      <c r="K11" s="8">
        <v>1</v>
      </c>
      <c r="L11" s="8"/>
      <c r="M11" s="20">
        <v>1</v>
      </c>
      <c r="N11" s="139" t="s">
        <v>1</v>
      </c>
      <c r="O11" s="8" t="s">
        <v>769</v>
      </c>
      <c r="P11" s="18">
        <v>7</v>
      </c>
      <c r="Q11" s="18">
        <v>7</v>
      </c>
      <c r="R11" s="18">
        <v>15</v>
      </c>
      <c r="S11" s="27">
        <v>0.72727272727272729</v>
      </c>
      <c r="T11" s="18" t="s">
        <v>700</v>
      </c>
      <c r="U11" s="18" t="s">
        <v>701</v>
      </c>
      <c r="V11" s="18" t="s">
        <v>714</v>
      </c>
      <c r="W11" s="136">
        <v>586438370</v>
      </c>
      <c r="X11" s="113" t="b">
        <v>1</v>
      </c>
      <c r="Y11" s="8" t="s">
        <v>1</v>
      </c>
      <c r="Z11" s="10" t="b">
        <v>1</v>
      </c>
      <c r="AA11" s="10" t="b">
        <v>1</v>
      </c>
      <c r="AB11" s="12" t="s">
        <v>445</v>
      </c>
      <c r="AC11" s="137" t="b">
        <v>0</v>
      </c>
      <c r="AD11" s="18">
        <v>6</v>
      </c>
      <c r="AE11" s="12" t="s">
        <v>469</v>
      </c>
      <c r="AF11" s="138" t="b">
        <v>0</v>
      </c>
      <c r="AG11" s="138" t="b">
        <v>0</v>
      </c>
      <c r="AH11" s="12" t="s">
        <v>454</v>
      </c>
      <c r="AI11" s="12" t="s">
        <v>466</v>
      </c>
      <c r="AJ11" s="12" t="s">
        <v>448</v>
      </c>
      <c r="AK11" s="12" t="s">
        <v>442</v>
      </c>
      <c r="AL11" s="12" t="s">
        <v>433</v>
      </c>
      <c r="AM11" s="12" t="s">
        <v>463</v>
      </c>
      <c r="AN11" s="12" t="s">
        <v>430</v>
      </c>
      <c r="AO11" s="12" t="s">
        <v>478</v>
      </c>
      <c r="AP11" s="19" t="s">
        <v>476</v>
      </c>
    </row>
    <row r="12" spans="1:42" x14ac:dyDescent="0.3">
      <c r="A12" s="8">
        <v>7</v>
      </c>
      <c r="B12" s="8" t="b">
        <v>1</v>
      </c>
      <c r="C12" s="8" t="b">
        <v>1</v>
      </c>
      <c r="D12" s="8" t="b">
        <v>0</v>
      </c>
      <c r="E12" s="8" t="b">
        <v>0</v>
      </c>
      <c r="F12" s="8">
        <v>1</v>
      </c>
      <c r="G12" s="8">
        <v>1</v>
      </c>
      <c r="H12" s="8">
        <v>1</v>
      </c>
      <c r="I12" s="8" t="b">
        <v>0</v>
      </c>
      <c r="J12" s="8" t="b">
        <v>0</v>
      </c>
      <c r="K12" s="8">
        <v>2</v>
      </c>
      <c r="L12" s="8"/>
      <c r="M12" s="20">
        <v>2</v>
      </c>
      <c r="N12" s="139" t="s">
        <v>1</v>
      </c>
      <c r="O12" s="8" t="s">
        <v>673</v>
      </c>
      <c r="P12" s="18">
        <v>8</v>
      </c>
      <c r="Q12" s="18">
        <v>0</v>
      </c>
      <c r="R12" s="18">
        <v>10</v>
      </c>
      <c r="S12" s="27">
        <v>0.90909090909090906</v>
      </c>
      <c r="T12" s="13" t="s">
        <v>700</v>
      </c>
      <c r="U12" s="13" t="s">
        <v>701</v>
      </c>
      <c r="V12" s="13" t="s">
        <v>702</v>
      </c>
      <c r="W12" s="136">
        <v>1864144133</v>
      </c>
      <c r="X12" s="136" t="b">
        <v>1</v>
      </c>
      <c r="Y12" s="8">
        <v>187</v>
      </c>
      <c r="Z12" s="8" t="b">
        <v>1</v>
      </c>
      <c r="AA12" s="10" t="b">
        <v>1</v>
      </c>
      <c r="AB12" s="12" t="s">
        <v>463</v>
      </c>
      <c r="AC12" s="137" t="b">
        <v>1</v>
      </c>
      <c r="AD12" s="18">
        <v>7</v>
      </c>
      <c r="AE12" s="12" t="s">
        <v>451</v>
      </c>
      <c r="AF12" s="138" t="b">
        <v>1</v>
      </c>
      <c r="AG12" s="138" t="b">
        <v>1</v>
      </c>
      <c r="AH12" s="12" t="s">
        <v>454</v>
      </c>
      <c r="AI12" s="12" t="s">
        <v>466</v>
      </c>
      <c r="AJ12" s="12" t="s">
        <v>448</v>
      </c>
      <c r="AK12" s="12" t="s">
        <v>442</v>
      </c>
      <c r="AL12" s="12" t="s">
        <v>451</v>
      </c>
      <c r="AM12" s="12" t="s">
        <v>463</v>
      </c>
      <c r="AN12" s="12" t="s">
        <v>430</v>
      </c>
      <c r="AO12" s="12" t="s">
        <v>478</v>
      </c>
      <c r="AP12" s="19" t="s">
        <v>476</v>
      </c>
    </row>
    <row r="13" spans="1:42" x14ac:dyDescent="0.3">
      <c r="A13" s="8">
        <v>17</v>
      </c>
      <c r="B13" s="8" t="b">
        <v>1</v>
      </c>
      <c r="C13" s="8" t="b">
        <v>0</v>
      </c>
      <c r="D13" s="8" t="b">
        <v>0</v>
      </c>
      <c r="E13" s="8" t="b">
        <v>0</v>
      </c>
      <c r="F13" s="8">
        <v>1</v>
      </c>
      <c r="G13" s="8">
        <v>1</v>
      </c>
      <c r="H13" s="8">
        <v>2</v>
      </c>
      <c r="I13" s="8" t="b">
        <v>0</v>
      </c>
      <c r="J13" s="8" t="b">
        <v>0</v>
      </c>
      <c r="K13" s="8">
        <v>3</v>
      </c>
      <c r="L13" s="8"/>
      <c r="M13" s="20">
        <v>2</v>
      </c>
      <c r="N13" s="139" t="s">
        <v>1</v>
      </c>
      <c r="O13" s="8" t="s">
        <v>670</v>
      </c>
      <c r="P13" s="18">
        <v>8</v>
      </c>
      <c r="Q13" s="18">
        <v>0</v>
      </c>
      <c r="R13" s="18">
        <v>10</v>
      </c>
      <c r="S13" s="27">
        <v>0.90909090909090906</v>
      </c>
      <c r="T13" s="13" t="s">
        <v>700</v>
      </c>
      <c r="U13" s="13" t="s">
        <v>701</v>
      </c>
      <c r="V13" s="13" t="s">
        <v>714</v>
      </c>
      <c r="W13" s="136">
        <v>1820165352</v>
      </c>
      <c r="X13" s="136" t="b">
        <v>1</v>
      </c>
      <c r="Y13" s="8">
        <v>160</v>
      </c>
      <c r="Z13" s="8" t="b">
        <v>1</v>
      </c>
      <c r="AA13" s="10" t="b">
        <v>1</v>
      </c>
      <c r="AB13" s="12" t="s">
        <v>454</v>
      </c>
      <c r="AC13" s="137" t="b">
        <v>0</v>
      </c>
      <c r="AD13" s="18">
        <v>8</v>
      </c>
      <c r="AE13" s="12" t="s">
        <v>1</v>
      </c>
      <c r="AF13" s="138" t="b">
        <v>0</v>
      </c>
      <c r="AG13" s="138" t="b">
        <v>0</v>
      </c>
      <c r="AH13" s="12" t="s">
        <v>454</v>
      </c>
      <c r="AI13" s="12" t="s">
        <v>466</v>
      </c>
      <c r="AJ13" s="12" t="s">
        <v>448</v>
      </c>
      <c r="AK13" s="12" t="s">
        <v>442</v>
      </c>
      <c r="AL13" s="12" t="s">
        <v>451</v>
      </c>
      <c r="AM13" s="12" t="s">
        <v>463</v>
      </c>
      <c r="AN13" s="12" t="s">
        <v>430</v>
      </c>
      <c r="AO13" s="12" t="s">
        <v>478</v>
      </c>
      <c r="AP13" s="19" t="s">
        <v>476</v>
      </c>
    </row>
    <row r="14" spans="1:42" s="9" customFormat="1" x14ac:dyDescent="0.3">
      <c r="A14" s="8">
        <v>1496</v>
      </c>
      <c r="B14" s="8" t="b">
        <v>1</v>
      </c>
      <c r="C14" s="8" t="b">
        <v>0</v>
      </c>
      <c r="D14" s="8" t="b">
        <v>0</v>
      </c>
      <c r="E14" s="8" t="b">
        <v>0</v>
      </c>
      <c r="F14" s="8">
        <v>1</v>
      </c>
      <c r="G14" s="8">
        <v>1</v>
      </c>
      <c r="H14" s="8">
        <v>3</v>
      </c>
      <c r="I14" s="8" t="b">
        <v>0</v>
      </c>
      <c r="J14" s="8" t="b">
        <v>0</v>
      </c>
      <c r="K14" s="8">
        <v>4</v>
      </c>
      <c r="L14" s="8"/>
      <c r="M14" s="20">
        <v>2</v>
      </c>
      <c r="N14" s="139" t="s">
        <v>1</v>
      </c>
      <c r="O14" s="8" t="s">
        <v>669</v>
      </c>
      <c r="P14" s="18">
        <v>8</v>
      </c>
      <c r="Q14" s="18">
        <v>0</v>
      </c>
      <c r="R14" s="18">
        <v>10</v>
      </c>
      <c r="S14" s="27">
        <v>0.90909090909090906</v>
      </c>
      <c r="T14" s="13" t="s">
        <v>700</v>
      </c>
      <c r="U14" s="13" t="s">
        <v>713</v>
      </c>
      <c r="V14" s="13" t="s">
        <v>712</v>
      </c>
      <c r="W14" s="136">
        <v>1167130826</v>
      </c>
      <c r="X14" s="136" t="b">
        <v>1</v>
      </c>
      <c r="Y14" s="8">
        <v>150</v>
      </c>
      <c r="Z14" s="8" t="b">
        <v>1</v>
      </c>
      <c r="AA14" s="10" t="b">
        <v>1</v>
      </c>
      <c r="AB14" s="12" t="s">
        <v>454</v>
      </c>
      <c r="AC14" s="137" t="b">
        <v>0</v>
      </c>
      <c r="AD14" s="18">
        <v>8</v>
      </c>
      <c r="AE14" s="12" t="s">
        <v>466</v>
      </c>
      <c r="AF14" s="138" t="b">
        <v>1</v>
      </c>
      <c r="AG14" s="138" t="b">
        <v>1</v>
      </c>
      <c r="AH14" s="12" t="s">
        <v>454</v>
      </c>
      <c r="AI14" s="12" t="s">
        <v>466</v>
      </c>
      <c r="AJ14" s="12" t="s">
        <v>448</v>
      </c>
      <c r="AK14" s="12" t="s">
        <v>442</v>
      </c>
      <c r="AL14" s="12" t="s">
        <v>451</v>
      </c>
      <c r="AM14" s="12" t="s">
        <v>463</v>
      </c>
      <c r="AN14" s="12" t="s">
        <v>430</v>
      </c>
      <c r="AO14" s="12" t="s">
        <v>478</v>
      </c>
      <c r="AP14" s="19" t="s">
        <v>476</v>
      </c>
    </row>
    <row r="15" spans="1:42" x14ac:dyDescent="0.3">
      <c r="A15" s="8">
        <v>27</v>
      </c>
      <c r="B15" s="8" t="b">
        <v>1</v>
      </c>
      <c r="C15" s="8" t="b">
        <v>0</v>
      </c>
      <c r="D15" s="8" t="b">
        <v>0</v>
      </c>
      <c r="E15" s="8" t="b">
        <v>0</v>
      </c>
      <c r="F15" s="8">
        <v>1</v>
      </c>
      <c r="G15" s="8">
        <v>1</v>
      </c>
      <c r="H15" s="8">
        <v>4</v>
      </c>
      <c r="I15" s="8" t="b">
        <v>0</v>
      </c>
      <c r="J15" s="8" t="b">
        <v>0</v>
      </c>
      <c r="K15" s="8">
        <v>5</v>
      </c>
      <c r="L15" s="8"/>
      <c r="M15" s="20">
        <v>2</v>
      </c>
      <c r="N15" s="139" t="s">
        <v>1</v>
      </c>
      <c r="O15" s="8" t="s">
        <v>671</v>
      </c>
      <c r="P15" s="18">
        <v>8</v>
      </c>
      <c r="Q15" s="18">
        <v>0</v>
      </c>
      <c r="R15" s="18">
        <v>10</v>
      </c>
      <c r="S15" s="27">
        <v>0.90909090909090906</v>
      </c>
      <c r="T15" s="13" t="s">
        <v>700</v>
      </c>
      <c r="U15" s="13" t="s">
        <v>701</v>
      </c>
      <c r="V15" s="13" t="s">
        <v>702</v>
      </c>
      <c r="W15" s="136">
        <v>686486233</v>
      </c>
      <c r="X15" s="136" t="b">
        <v>1</v>
      </c>
      <c r="Y15" s="8">
        <v>145</v>
      </c>
      <c r="Z15" s="8" t="b">
        <v>1</v>
      </c>
      <c r="AA15" s="10" t="b">
        <v>1</v>
      </c>
      <c r="AB15" s="12" t="s">
        <v>463</v>
      </c>
      <c r="AC15" s="137" t="b">
        <v>1</v>
      </c>
      <c r="AD15" s="18">
        <v>10</v>
      </c>
      <c r="AE15" s="12" t="s">
        <v>463</v>
      </c>
      <c r="AF15" s="138" t="b">
        <v>1</v>
      </c>
      <c r="AG15" s="138" t="b">
        <v>1</v>
      </c>
      <c r="AH15" s="12" t="s">
        <v>454</v>
      </c>
      <c r="AI15" s="12" t="s">
        <v>466</v>
      </c>
      <c r="AJ15" s="12" t="s">
        <v>448</v>
      </c>
      <c r="AK15" s="12" t="s">
        <v>442</v>
      </c>
      <c r="AL15" s="12" t="s">
        <v>451</v>
      </c>
      <c r="AM15" s="12" t="s">
        <v>463</v>
      </c>
      <c r="AN15" s="12" t="s">
        <v>430</v>
      </c>
      <c r="AO15" s="12" t="s">
        <v>478</v>
      </c>
      <c r="AP15" s="19" t="s">
        <v>476</v>
      </c>
    </row>
    <row r="16" spans="1:42" x14ac:dyDescent="0.3">
      <c r="A16" s="8">
        <v>270</v>
      </c>
      <c r="B16" s="8" t="b">
        <v>1</v>
      </c>
      <c r="C16" s="8" t="b">
        <v>1</v>
      </c>
      <c r="D16" s="8" t="b">
        <v>0</v>
      </c>
      <c r="E16" s="8" t="b">
        <v>0</v>
      </c>
      <c r="F16" s="8">
        <v>1</v>
      </c>
      <c r="G16" s="8">
        <v>1</v>
      </c>
      <c r="H16" s="8">
        <v>5</v>
      </c>
      <c r="I16" s="8" t="b">
        <v>0</v>
      </c>
      <c r="J16" s="8" t="b">
        <v>0</v>
      </c>
      <c r="K16" s="8">
        <v>6</v>
      </c>
      <c r="L16" s="8"/>
      <c r="M16" s="20">
        <v>2</v>
      </c>
      <c r="N16" s="139" t="s">
        <v>1</v>
      </c>
      <c r="O16" s="8" t="s">
        <v>672</v>
      </c>
      <c r="P16" s="18">
        <v>8</v>
      </c>
      <c r="Q16" s="18">
        <v>0</v>
      </c>
      <c r="R16" s="18">
        <v>10</v>
      </c>
      <c r="S16" s="27">
        <v>0.90909090909090906</v>
      </c>
      <c r="T16" s="13" t="s">
        <v>1</v>
      </c>
      <c r="U16" s="13" t="s">
        <v>1</v>
      </c>
      <c r="V16" s="13" t="s">
        <v>1</v>
      </c>
      <c r="W16" s="136">
        <v>80089477</v>
      </c>
      <c r="X16" s="136" t="b">
        <v>1</v>
      </c>
      <c r="Y16" s="8">
        <v>165</v>
      </c>
      <c r="Z16" s="8" t="b">
        <v>1</v>
      </c>
      <c r="AA16" s="10" t="b">
        <v>1</v>
      </c>
      <c r="AB16" s="12" t="s">
        <v>463</v>
      </c>
      <c r="AC16" s="137" t="b">
        <v>1</v>
      </c>
      <c r="AD16" s="18">
        <v>9</v>
      </c>
      <c r="AE16" s="12" t="s">
        <v>1</v>
      </c>
      <c r="AF16" s="138" t="b">
        <v>0</v>
      </c>
      <c r="AG16" s="138" t="b">
        <v>0</v>
      </c>
      <c r="AH16" s="12" t="s">
        <v>454</v>
      </c>
      <c r="AI16" s="12" t="s">
        <v>466</v>
      </c>
      <c r="AJ16" s="12" t="s">
        <v>448</v>
      </c>
      <c r="AK16" s="12" t="s">
        <v>442</v>
      </c>
      <c r="AL16" s="12" t="s">
        <v>451</v>
      </c>
      <c r="AM16" s="12" t="s">
        <v>463</v>
      </c>
      <c r="AN16" s="12" t="s">
        <v>430</v>
      </c>
      <c r="AO16" s="12" t="s">
        <v>478</v>
      </c>
      <c r="AP16" s="19" t="s">
        <v>476</v>
      </c>
    </row>
    <row r="17" spans="1:42" x14ac:dyDescent="0.3">
      <c r="A17" s="8">
        <v>278</v>
      </c>
      <c r="B17" s="8" t="b">
        <v>1</v>
      </c>
      <c r="C17" s="8" t="b">
        <v>0</v>
      </c>
      <c r="D17" s="8" t="b">
        <v>0</v>
      </c>
      <c r="E17" s="8" t="b">
        <v>0</v>
      </c>
      <c r="F17" s="8">
        <v>20</v>
      </c>
      <c r="G17" s="8">
        <v>-13</v>
      </c>
      <c r="H17" s="8">
        <v>1</v>
      </c>
      <c r="I17" s="8" t="b">
        <v>1</v>
      </c>
      <c r="J17" s="8" t="b">
        <v>0</v>
      </c>
      <c r="K17" s="8">
        <v>7</v>
      </c>
      <c r="L17" s="8"/>
      <c r="M17" s="20">
        <v>7</v>
      </c>
      <c r="N17" s="139" t="s">
        <v>997</v>
      </c>
      <c r="O17" s="8" t="s">
        <v>688</v>
      </c>
      <c r="P17" s="18">
        <v>8</v>
      </c>
      <c r="Q17" s="18">
        <v>0</v>
      </c>
      <c r="R17" s="18">
        <v>9</v>
      </c>
      <c r="S17" s="27">
        <v>0.81818181818181823</v>
      </c>
      <c r="T17" s="13" t="s">
        <v>702</v>
      </c>
      <c r="U17" s="13" t="s">
        <v>701</v>
      </c>
      <c r="V17" s="13" t="s">
        <v>702</v>
      </c>
      <c r="W17" s="136">
        <v>2067637943</v>
      </c>
      <c r="X17" s="136" t="b">
        <v>1</v>
      </c>
      <c r="Y17" s="8">
        <v>111</v>
      </c>
      <c r="Z17" s="8" t="b">
        <v>1</v>
      </c>
      <c r="AA17" s="10" t="b">
        <v>1</v>
      </c>
      <c r="AB17" s="12" t="s">
        <v>430</v>
      </c>
      <c r="AC17" s="137" t="b">
        <v>1</v>
      </c>
      <c r="AD17" s="18">
        <v>6</v>
      </c>
      <c r="AE17" s="12" t="s">
        <v>466</v>
      </c>
      <c r="AF17" s="138" t="b">
        <v>1</v>
      </c>
      <c r="AG17" s="138" t="b">
        <v>1</v>
      </c>
      <c r="AH17" s="12" t="s">
        <v>454</v>
      </c>
      <c r="AI17" s="12" t="s">
        <v>466</v>
      </c>
      <c r="AJ17" s="12" t="s">
        <v>448</v>
      </c>
      <c r="AK17" s="12" t="s">
        <v>442</v>
      </c>
      <c r="AL17" s="12" t="s">
        <v>451</v>
      </c>
      <c r="AM17" s="12" t="s">
        <v>463</v>
      </c>
      <c r="AN17" s="12" t="s">
        <v>430</v>
      </c>
      <c r="AO17" s="12" t="s">
        <v>478</v>
      </c>
      <c r="AP17" s="19" t="s">
        <v>476</v>
      </c>
    </row>
    <row r="18" spans="1:42" x14ac:dyDescent="0.3">
      <c r="A18" s="8">
        <v>133</v>
      </c>
      <c r="B18" s="8" t="b">
        <v>1</v>
      </c>
      <c r="C18" s="8" t="b">
        <v>1</v>
      </c>
      <c r="D18" s="8" t="b">
        <v>0</v>
      </c>
      <c r="E18" s="8" t="b">
        <v>0</v>
      </c>
      <c r="F18" s="8">
        <v>20</v>
      </c>
      <c r="G18" s="8">
        <v>-13</v>
      </c>
      <c r="H18" s="8">
        <v>2</v>
      </c>
      <c r="I18" s="8" t="b">
        <v>1</v>
      </c>
      <c r="J18" s="8" t="b">
        <v>0</v>
      </c>
      <c r="K18" s="8">
        <v>8</v>
      </c>
      <c r="L18" s="8"/>
      <c r="M18" s="20">
        <v>7</v>
      </c>
      <c r="N18" s="139" t="s">
        <v>997</v>
      </c>
      <c r="O18" s="8" t="s">
        <v>677</v>
      </c>
      <c r="P18" s="18">
        <v>8</v>
      </c>
      <c r="Q18" s="18">
        <v>0</v>
      </c>
      <c r="R18" s="18">
        <v>9</v>
      </c>
      <c r="S18" s="27">
        <v>0.81818181818181823</v>
      </c>
      <c r="T18" s="13" t="s">
        <v>700</v>
      </c>
      <c r="U18" s="13" t="s">
        <v>713</v>
      </c>
      <c r="V18" s="13" t="s">
        <v>702</v>
      </c>
      <c r="W18" s="136">
        <v>1962641125</v>
      </c>
      <c r="X18" s="136" t="b">
        <v>1</v>
      </c>
      <c r="Y18" s="8">
        <v>175</v>
      </c>
      <c r="Z18" s="8" t="b">
        <v>1</v>
      </c>
      <c r="AA18" s="10" t="b">
        <v>1</v>
      </c>
      <c r="AB18" s="12" t="s">
        <v>454</v>
      </c>
      <c r="AC18" s="137" t="b">
        <v>0</v>
      </c>
      <c r="AD18" s="18">
        <v>8</v>
      </c>
      <c r="AE18" s="12" t="s">
        <v>454</v>
      </c>
      <c r="AF18" s="138" t="b">
        <v>1</v>
      </c>
      <c r="AG18" s="138" t="b">
        <v>0</v>
      </c>
      <c r="AH18" s="12" t="s">
        <v>454</v>
      </c>
      <c r="AI18" s="12" t="s">
        <v>466</v>
      </c>
      <c r="AJ18" s="12" t="s">
        <v>448</v>
      </c>
      <c r="AK18" s="12" t="s">
        <v>442</v>
      </c>
      <c r="AL18" s="12" t="s">
        <v>451</v>
      </c>
      <c r="AM18" s="12" t="s">
        <v>463</v>
      </c>
      <c r="AN18" s="12" t="s">
        <v>430</v>
      </c>
      <c r="AO18" s="12" t="s">
        <v>478</v>
      </c>
      <c r="AP18" s="19" t="s">
        <v>476</v>
      </c>
    </row>
    <row r="19" spans="1:42" x14ac:dyDescent="0.3">
      <c r="A19" s="8">
        <v>1335</v>
      </c>
      <c r="B19" s="8" t="b">
        <v>1</v>
      </c>
      <c r="C19" s="8" t="b">
        <v>0</v>
      </c>
      <c r="D19" s="8" t="b">
        <v>0</v>
      </c>
      <c r="E19" s="8" t="b">
        <v>0</v>
      </c>
      <c r="F19" s="8">
        <v>1</v>
      </c>
      <c r="G19" s="8">
        <v>6</v>
      </c>
      <c r="H19" s="8">
        <v>3</v>
      </c>
      <c r="I19" s="8" t="b">
        <v>1</v>
      </c>
      <c r="J19" s="8" t="b">
        <v>0</v>
      </c>
      <c r="K19" s="8">
        <v>9</v>
      </c>
      <c r="L19" s="8"/>
      <c r="M19" s="20">
        <v>7</v>
      </c>
      <c r="N19" s="139" t="s">
        <v>1</v>
      </c>
      <c r="O19" s="8" t="s">
        <v>681</v>
      </c>
      <c r="P19" s="18">
        <v>7</v>
      </c>
      <c r="Q19" s="18">
        <v>0</v>
      </c>
      <c r="R19" s="18">
        <v>9</v>
      </c>
      <c r="S19" s="27">
        <v>0.81818181818181823</v>
      </c>
      <c r="T19" s="13" t="s">
        <v>700</v>
      </c>
      <c r="U19" s="13" t="s">
        <v>701</v>
      </c>
      <c r="V19" s="13" t="s">
        <v>712</v>
      </c>
      <c r="W19" s="136">
        <v>1812111963</v>
      </c>
      <c r="X19" s="136" t="b">
        <v>1</v>
      </c>
      <c r="Y19" s="8" t="s">
        <v>1</v>
      </c>
      <c r="Z19" s="8" t="b">
        <v>1</v>
      </c>
      <c r="AA19" s="10" t="b">
        <v>1</v>
      </c>
      <c r="AB19" s="12" t="s">
        <v>454</v>
      </c>
      <c r="AC19" s="137" t="b">
        <v>0</v>
      </c>
      <c r="AD19" s="18">
        <v>8</v>
      </c>
      <c r="AE19" s="12" t="s">
        <v>469</v>
      </c>
      <c r="AF19" s="138" t="b">
        <v>1</v>
      </c>
      <c r="AG19" s="138" t="b">
        <v>0</v>
      </c>
      <c r="AH19" s="12" t="s">
        <v>454</v>
      </c>
      <c r="AI19" s="12" t="s">
        <v>466</v>
      </c>
      <c r="AJ19" s="12" t="s">
        <v>448</v>
      </c>
      <c r="AK19" s="12" t="s">
        <v>442</v>
      </c>
      <c r="AL19" s="12" t="s">
        <v>451</v>
      </c>
      <c r="AM19" s="12" t="s">
        <v>463</v>
      </c>
      <c r="AN19" s="12" t="s">
        <v>469</v>
      </c>
      <c r="AO19" s="12" t="s">
        <v>478</v>
      </c>
      <c r="AP19" s="19" t="s">
        <v>476</v>
      </c>
    </row>
    <row r="20" spans="1:42" x14ac:dyDescent="0.3">
      <c r="A20" s="8">
        <v>192</v>
      </c>
      <c r="B20" s="8" t="b">
        <v>1</v>
      </c>
      <c r="C20" s="8" t="b">
        <v>0</v>
      </c>
      <c r="D20" s="8" t="b">
        <v>0</v>
      </c>
      <c r="E20" s="8" t="b">
        <v>0</v>
      </c>
      <c r="F20" s="8">
        <v>20</v>
      </c>
      <c r="G20" s="8">
        <v>-13</v>
      </c>
      <c r="H20" s="8">
        <v>4</v>
      </c>
      <c r="I20" s="8" t="b">
        <v>1</v>
      </c>
      <c r="J20" s="8" t="b">
        <v>0</v>
      </c>
      <c r="K20" s="8">
        <v>10</v>
      </c>
      <c r="L20" s="8"/>
      <c r="M20" s="20">
        <v>7</v>
      </c>
      <c r="N20" s="139" t="s">
        <v>997</v>
      </c>
      <c r="O20" s="8" t="s">
        <v>833</v>
      </c>
      <c r="P20" s="18">
        <v>8</v>
      </c>
      <c r="Q20" s="18">
        <v>0</v>
      </c>
      <c r="R20" s="18">
        <v>9</v>
      </c>
      <c r="S20" s="27">
        <v>0.81818181818181823</v>
      </c>
      <c r="T20" s="13" t="s">
        <v>702</v>
      </c>
      <c r="U20" s="13" t="s">
        <v>713</v>
      </c>
      <c r="V20" s="13" t="s">
        <v>712</v>
      </c>
      <c r="W20" s="136">
        <v>1714716006</v>
      </c>
      <c r="X20" s="136" t="b">
        <v>1</v>
      </c>
      <c r="Y20" s="8">
        <v>74</v>
      </c>
      <c r="Z20" s="8" t="b">
        <v>1</v>
      </c>
      <c r="AA20" s="10" t="b">
        <v>1</v>
      </c>
      <c r="AB20" s="12" t="s">
        <v>454</v>
      </c>
      <c r="AC20" s="137" t="b">
        <v>0</v>
      </c>
      <c r="AD20" s="18">
        <v>9</v>
      </c>
      <c r="AE20" s="12" t="s">
        <v>454</v>
      </c>
      <c r="AF20" s="138" t="b">
        <v>1</v>
      </c>
      <c r="AG20" s="138" t="b">
        <v>0</v>
      </c>
      <c r="AH20" s="12" t="s">
        <v>454</v>
      </c>
      <c r="AI20" s="12" t="s">
        <v>466</v>
      </c>
      <c r="AJ20" s="12" t="s">
        <v>448</v>
      </c>
      <c r="AK20" s="12" t="s">
        <v>442</v>
      </c>
      <c r="AL20" s="12" t="s">
        <v>451</v>
      </c>
      <c r="AM20" s="12" t="s">
        <v>463</v>
      </c>
      <c r="AN20" s="12" t="s">
        <v>430</v>
      </c>
      <c r="AO20" s="12" t="s">
        <v>478</v>
      </c>
      <c r="AP20" s="19" t="s">
        <v>476</v>
      </c>
    </row>
    <row r="21" spans="1:42" s="9" customFormat="1" x14ac:dyDescent="0.3">
      <c r="A21" s="8">
        <v>165</v>
      </c>
      <c r="B21" s="8" t="b">
        <v>1</v>
      </c>
      <c r="C21" s="8" t="b">
        <v>1</v>
      </c>
      <c r="D21" s="8" t="b">
        <v>0</v>
      </c>
      <c r="E21" s="8" t="b">
        <v>0</v>
      </c>
      <c r="F21" s="8">
        <v>20</v>
      </c>
      <c r="G21" s="8">
        <v>-13</v>
      </c>
      <c r="H21" s="8">
        <v>5</v>
      </c>
      <c r="I21" s="8" t="b">
        <v>1</v>
      </c>
      <c r="J21" s="8" t="b">
        <v>0</v>
      </c>
      <c r="K21" s="8">
        <v>11</v>
      </c>
      <c r="L21" s="8"/>
      <c r="M21" s="20">
        <v>7</v>
      </c>
      <c r="N21" s="139" t="s">
        <v>997</v>
      </c>
      <c r="O21" s="8" t="s">
        <v>675</v>
      </c>
      <c r="P21" s="18">
        <v>8</v>
      </c>
      <c r="Q21" s="18">
        <v>0</v>
      </c>
      <c r="R21" s="18">
        <v>9</v>
      </c>
      <c r="S21" s="27">
        <v>0.81818181818181823</v>
      </c>
      <c r="T21" s="13" t="s">
        <v>700</v>
      </c>
      <c r="U21" s="13" t="s">
        <v>713</v>
      </c>
      <c r="V21" s="13" t="s">
        <v>702</v>
      </c>
      <c r="W21" s="136">
        <v>1441677473</v>
      </c>
      <c r="X21" s="136" t="b">
        <v>1</v>
      </c>
      <c r="Y21" s="8">
        <v>157</v>
      </c>
      <c r="Z21" s="8" t="b">
        <v>1</v>
      </c>
      <c r="AA21" s="10" t="b">
        <v>1</v>
      </c>
      <c r="AB21" s="12" t="s">
        <v>466</v>
      </c>
      <c r="AC21" s="137" t="b">
        <v>1</v>
      </c>
      <c r="AD21" s="18">
        <v>8</v>
      </c>
      <c r="AE21" s="12" t="s">
        <v>454</v>
      </c>
      <c r="AF21" s="138" t="b">
        <v>1</v>
      </c>
      <c r="AG21" s="138" t="b">
        <v>0</v>
      </c>
      <c r="AH21" s="12" t="s">
        <v>454</v>
      </c>
      <c r="AI21" s="12" t="s">
        <v>466</v>
      </c>
      <c r="AJ21" s="12" t="s">
        <v>448</v>
      </c>
      <c r="AK21" s="12" t="s">
        <v>442</v>
      </c>
      <c r="AL21" s="12" t="s">
        <v>451</v>
      </c>
      <c r="AM21" s="12" t="s">
        <v>463</v>
      </c>
      <c r="AN21" s="12" t="s">
        <v>430</v>
      </c>
      <c r="AO21" s="12" t="s">
        <v>478</v>
      </c>
      <c r="AP21" s="19" t="s">
        <v>476</v>
      </c>
    </row>
    <row r="22" spans="1:42" x14ac:dyDescent="0.3">
      <c r="A22" s="8">
        <v>33</v>
      </c>
      <c r="B22" s="8" t="b">
        <v>1</v>
      </c>
      <c r="C22" s="8" t="b">
        <v>0</v>
      </c>
      <c r="D22" s="8" t="b">
        <v>0</v>
      </c>
      <c r="E22" s="8" t="b">
        <v>0</v>
      </c>
      <c r="F22" s="8">
        <v>1</v>
      </c>
      <c r="G22" s="8">
        <v>6</v>
      </c>
      <c r="H22" s="8">
        <v>1</v>
      </c>
      <c r="I22" s="8" t="b">
        <v>0</v>
      </c>
      <c r="J22" s="8" t="b">
        <v>0</v>
      </c>
      <c r="K22" s="8">
        <v>12</v>
      </c>
      <c r="L22" s="8"/>
      <c r="M22" s="20">
        <v>7</v>
      </c>
      <c r="N22" s="139" t="s">
        <v>1</v>
      </c>
      <c r="O22" s="8" t="s">
        <v>684</v>
      </c>
      <c r="P22" s="18">
        <v>7</v>
      </c>
      <c r="Q22" s="18">
        <v>0</v>
      </c>
      <c r="R22" s="18">
        <v>9</v>
      </c>
      <c r="S22" s="27">
        <v>0.81818181818181823</v>
      </c>
      <c r="T22" s="13" t="s">
        <v>700</v>
      </c>
      <c r="U22" s="13" t="s">
        <v>713</v>
      </c>
      <c r="V22" s="13" t="s">
        <v>702</v>
      </c>
      <c r="W22" s="136">
        <v>1186482157</v>
      </c>
      <c r="X22" s="136" t="b">
        <v>1</v>
      </c>
      <c r="Y22" s="8" t="s">
        <v>1</v>
      </c>
      <c r="Z22" s="8" t="b">
        <v>1</v>
      </c>
      <c r="AA22" s="10" t="b">
        <v>1</v>
      </c>
      <c r="AB22" s="12" t="s">
        <v>448</v>
      </c>
      <c r="AC22" s="137" t="b">
        <v>1</v>
      </c>
      <c r="AD22" s="18">
        <v>8</v>
      </c>
      <c r="AE22" s="12" t="s">
        <v>466</v>
      </c>
      <c r="AF22" s="138" t="b">
        <v>1</v>
      </c>
      <c r="AG22" s="138" t="b">
        <v>1</v>
      </c>
      <c r="AH22" s="12" t="s">
        <v>454</v>
      </c>
      <c r="AI22" s="12" t="s">
        <v>466</v>
      </c>
      <c r="AJ22" s="12" t="s">
        <v>448</v>
      </c>
      <c r="AK22" s="12" t="s">
        <v>442</v>
      </c>
      <c r="AL22" s="12" t="s">
        <v>433</v>
      </c>
      <c r="AM22" s="12" t="s">
        <v>463</v>
      </c>
      <c r="AN22" s="12" t="s">
        <v>430</v>
      </c>
      <c r="AO22" s="12" t="s">
        <v>478</v>
      </c>
      <c r="AP22" s="19" t="s">
        <v>476</v>
      </c>
    </row>
    <row r="23" spans="1:42" x14ac:dyDescent="0.3">
      <c r="A23" s="8">
        <v>39</v>
      </c>
      <c r="B23" s="8" t="b">
        <v>1</v>
      </c>
      <c r="C23" s="8" t="b">
        <v>1</v>
      </c>
      <c r="D23" s="8" t="b">
        <v>0</v>
      </c>
      <c r="E23" s="8" t="b">
        <v>0</v>
      </c>
      <c r="F23" s="8">
        <v>20</v>
      </c>
      <c r="G23" s="8">
        <v>-13</v>
      </c>
      <c r="H23" s="8">
        <v>2</v>
      </c>
      <c r="I23" s="8" t="b">
        <v>0</v>
      </c>
      <c r="J23" s="8" t="b">
        <v>0</v>
      </c>
      <c r="K23" s="8">
        <v>13</v>
      </c>
      <c r="L23" s="8"/>
      <c r="M23" s="20">
        <v>7</v>
      </c>
      <c r="N23" s="139" t="s">
        <v>997</v>
      </c>
      <c r="O23" s="8" t="s">
        <v>686</v>
      </c>
      <c r="P23" s="18">
        <v>8</v>
      </c>
      <c r="Q23" s="18">
        <v>0</v>
      </c>
      <c r="R23" s="18">
        <v>9</v>
      </c>
      <c r="S23" s="27">
        <v>0.81818181818181823</v>
      </c>
      <c r="T23" s="13" t="s">
        <v>700</v>
      </c>
      <c r="U23" s="13" t="s">
        <v>701</v>
      </c>
      <c r="V23" s="13" t="s">
        <v>702</v>
      </c>
      <c r="W23" s="136">
        <v>1121966792</v>
      </c>
      <c r="X23" s="136" t="b">
        <v>1</v>
      </c>
      <c r="Y23" s="8">
        <v>186</v>
      </c>
      <c r="Z23" s="8" t="b">
        <v>1</v>
      </c>
      <c r="AA23" s="10" t="b">
        <v>1</v>
      </c>
      <c r="AB23" s="12" t="s">
        <v>454</v>
      </c>
      <c r="AC23" s="137" t="b">
        <v>0</v>
      </c>
      <c r="AD23" s="18">
        <v>9</v>
      </c>
      <c r="AE23" s="12" t="s">
        <v>454</v>
      </c>
      <c r="AF23" s="138" t="b">
        <v>1</v>
      </c>
      <c r="AG23" s="138" t="b">
        <v>0</v>
      </c>
      <c r="AH23" s="12" t="s">
        <v>454</v>
      </c>
      <c r="AI23" s="12" t="s">
        <v>466</v>
      </c>
      <c r="AJ23" s="12" t="s">
        <v>448</v>
      </c>
      <c r="AK23" s="12" t="s">
        <v>442</v>
      </c>
      <c r="AL23" s="12" t="s">
        <v>451</v>
      </c>
      <c r="AM23" s="12" t="s">
        <v>463</v>
      </c>
      <c r="AN23" s="12" t="s">
        <v>430</v>
      </c>
      <c r="AO23" s="12" t="s">
        <v>478</v>
      </c>
      <c r="AP23" s="19" t="s">
        <v>476</v>
      </c>
    </row>
    <row r="24" spans="1:42" s="9" customFormat="1" x14ac:dyDescent="0.3">
      <c r="A24" s="8">
        <v>60</v>
      </c>
      <c r="B24" s="8" t="b">
        <v>1</v>
      </c>
      <c r="C24" s="8" t="b">
        <v>0</v>
      </c>
      <c r="D24" s="8" t="b">
        <v>0</v>
      </c>
      <c r="E24" s="8" t="b">
        <v>0</v>
      </c>
      <c r="F24" s="8">
        <v>1</v>
      </c>
      <c r="G24" s="8">
        <v>6</v>
      </c>
      <c r="H24" s="8">
        <v>3</v>
      </c>
      <c r="I24" s="8" t="b">
        <v>0</v>
      </c>
      <c r="J24" s="8" t="b">
        <v>0</v>
      </c>
      <c r="K24" s="8">
        <v>14</v>
      </c>
      <c r="L24" s="8"/>
      <c r="M24" s="20">
        <v>7</v>
      </c>
      <c r="N24" s="139" t="s">
        <v>1</v>
      </c>
      <c r="O24" s="8" t="s">
        <v>687</v>
      </c>
      <c r="P24" s="18">
        <v>7</v>
      </c>
      <c r="Q24" s="18">
        <v>0</v>
      </c>
      <c r="R24" s="18">
        <v>9</v>
      </c>
      <c r="S24" s="27">
        <v>0.81818181818181823</v>
      </c>
      <c r="T24" s="13" t="s">
        <v>700</v>
      </c>
      <c r="U24" s="13" t="s">
        <v>713</v>
      </c>
      <c r="V24" s="13" t="s">
        <v>714</v>
      </c>
      <c r="W24" s="136">
        <v>938279113</v>
      </c>
      <c r="X24" s="136" t="b">
        <v>1</v>
      </c>
      <c r="Y24" s="8" t="s">
        <v>1</v>
      </c>
      <c r="Z24" s="8" t="b">
        <v>1</v>
      </c>
      <c r="AA24" s="10" t="b">
        <v>1</v>
      </c>
      <c r="AB24" s="12" t="s">
        <v>466</v>
      </c>
      <c r="AC24" s="137" t="b">
        <v>1</v>
      </c>
      <c r="AD24" s="18">
        <v>9</v>
      </c>
      <c r="AE24" s="12" t="s">
        <v>460</v>
      </c>
      <c r="AF24" s="138" t="b">
        <v>1</v>
      </c>
      <c r="AG24" s="138" t="b">
        <v>1</v>
      </c>
      <c r="AH24" s="12" t="s">
        <v>460</v>
      </c>
      <c r="AI24" s="12" t="s">
        <v>466</v>
      </c>
      <c r="AJ24" s="12" t="s">
        <v>448</v>
      </c>
      <c r="AK24" s="12" t="s">
        <v>442</v>
      </c>
      <c r="AL24" s="12" t="s">
        <v>433</v>
      </c>
      <c r="AM24" s="12" t="s">
        <v>463</v>
      </c>
      <c r="AN24" s="12" t="s">
        <v>469</v>
      </c>
      <c r="AO24" s="12" t="s">
        <v>478</v>
      </c>
      <c r="AP24" s="19" t="s">
        <v>476</v>
      </c>
    </row>
    <row r="25" spans="1:42" s="9" customFormat="1" x14ac:dyDescent="0.3">
      <c r="A25" s="8">
        <v>1492</v>
      </c>
      <c r="B25" s="8" t="b">
        <v>1</v>
      </c>
      <c r="C25" s="8" t="b">
        <v>0</v>
      </c>
      <c r="D25" s="8" t="b">
        <v>0</v>
      </c>
      <c r="E25" s="8" t="b">
        <v>0</v>
      </c>
      <c r="F25" s="8">
        <v>20</v>
      </c>
      <c r="G25" s="8">
        <v>-13</v>
      </c>
      <c r="H25" s="8">
        <v>4</v>
      </c>
      <c r="I25" s="8" t="b">
        <v>0</v>
      </c>
      <c r="J25" s="8" t="b">
        <v>0</v>
      </c>
      <c r="K25" s="8">
        <v>15</v>
      </c>
      <c r="L25" s="8"/>
      <c r="M25" s="20">
        <v>7</v>
      </c>
      <c r="N25" s="139" t="s">
        <v>997</v>
      </c>
      <c r="O25" s="8" t="s">
        <v>676</v>
      </c>
      <c r="P25" s="18">
        <v>8</v>
      </c>
      <c r="Q25" s="18">
        <v>0</v>
      </c>
      <c r="R25" s="18">
        <v>9</v>
      </c>
      <c r="S25" s="27">
        <v>0.81818181818181823</v>
      </c>
      <c r="T25" s="13" t="s">
        <v>700</v>
      </c>
      <c r="U25" s="13" t="s">
        <v>701</v>
      </c>
      <c r="V25" s="13" t="s">
        <v>712</v>
      </c>
      <c r="W25" s="136">
        <v>916226364</v>
      </c>
      <c r="X25" s="136" t="b">
        <v>1</v>
      </c>
      <c r="Y25" s="8">
        <v>170</v>
      </c>
      <c r="Z25" s="8" t="b">
        <v>1</v>
      </c>
      <c r="AA25" s="10" t="b">
        <v>1</v>
      </c>
      <c r="AB25" s="12" t="s">
        <v>466</v>
      </c>
      <c r="AC25" s="137" t="b">
        <v>1</v>
      </c>
      <c r="AD25" s="18">
        <v>7</v>
      </c>
      <c r="AE25" s="12" t="s">
        <v>445</v>
      </c>
      <c r="AF25" s="138" t="b">
        <v>0</v>
      </c>
      <c r="AG25" s="138" t="b">
        <v>0</v>
      </c>
      <c r="AH25" s="12" t="s">
        <v>454</v>
      </c>
      <c r="AI25" s="12" t="s">
        <v>466</v>
      </c>
      <c r="AJ25" s="12" t="s">
        <v>448</v>
      </c>
      <c r="AK25" s="12" t="s">
        <v>442</v>
      </c>
      <c r="AL25" s="12" t="s">
        <v>451</v>
      </c>
      <c r="AM25" s="12" t="s">
        <v>463</v>
      </c>
      <c r="AN25" s="12" t="s">
        <v>430</v>
      </c>
      <c r="AO25" s="12" t="s">
        <v>478</v>
      </c>
      <c r="AP25" s="19" t="s">
        <v>476</v>
      </c>
    </row>
    <row r="26" spans="1:42" x14ac:dyDescent="0.3">
      <c r="A26" s="8">
        <v>110</v>
      </c>
      <c r="B26" s="8" t="b">
        <v>1</v>
      </c>
      <c r="C26" s="8" t="b">
        <v>1</v>
      </c>
      <c r="D26" s="8" t="b">
        <v>0</v>
      </c>
      <c r="E26" s="8" t="b">
        <v>0</v>
      </c>
      <c r="F26" s="8">
        <v>1</v>
      </c>
      <c r="G26" s="8">
        <v>6</v>
      </c>
      <c r="H26" s="8">
        <v>5</v>
      </c>
      <c r="I26" s="8" t="b">
        <v>0</v>
      </c>
      <c r="J26" s="8" t="b">
        <v>0</v>
      </c>
      <c r="K26" s="8">
        <v>16</v>
      </c>
      <c r="L26" s="8"/>
      <c r="M26" s="20">
        <v>7</v>
      </c>
      <c r="N26" s="139" t="s">
        <v>1</v>
      </c>
      <c r="O26" s="8" t="s">
        <v>680</v>
      </c>
      <c r="P26" s="18">
        <v>7</v>
      </c>
      <c r="Q26" s="18">
        <v>0</v>
      </c>
      <c r="R26" s="18">
        <v>9</v>
      </c>
      <c r="S26" s="27">
        <v>0.81818181818181823</v>
      </c>
      <c r="T26" s="13" t="s">
        <v>700</v>
      </c>
      <c r="U26" s="13" t="s">
        <v>701</v>
      </c>
      <c r="V26" s="13" t="s">
        <v>702</v>
      </c>
      <c r="W26" s="136">
        <v>538139155</v>
      </c>
      <c r="X26" s="136" t="b">
        <v>1</v>
      </c>
      <c r="Y26" s="8" t="s">
        <v>1</v>
      </c>
      <c r="Z26" s="8" t="b">
        <v>1</v>
      </c>
      <c r="AA26" s="10" t="b">
        <v>1</v>
      </c>
      <c r="AB26" s="12" t="s">
        <v>463</v>
      </c>
      <c r="AC26" s="137" t="b">
        <v>1</v>
      </c>
      <c r="AD26" s="18">
        <v>9</v>
      </c>
      <c r="AE26" s="12" t="s">
        <v>466</v>
      </c>
      <c r="AF26" s="138" t="b">
        <v>1</v>
      </c>
      <c r="AG26" s="138" t="b">
        <v>1</v>
      </c>
      <c r="AH26" s="12" t="s">
        <v>454</v>
      </c>
      <c r="AI26" s="12" t="s">
        <v>466</v>
      </c>
      <c r="AJ26" s="12" t="s">
        <v>448</v>
      </c>
      <c r="AK26" s="12" t="s">
        <v>442</v>
      </c>
      <c r="AL26" s="12" t="s">
        <v>433</v>
      </c>
      <c r="AM26" s="12" t="s">
        <v>463</v>
      </c>
      <c r="AN26" s="12" t="s">
        <v>430</v>
      </c>
      <c r="AO26" s="12" t="s">
        <v>478</v>
      </c>
      <c r="AP26" s="19" t="s">
        <v>476</v>
      </c>
    </row>
    <row r="27" spans="1:42" s="9" customFormat="1" x14ac:dyDescent="0.3">
      <c r="A27" s="8">
        <v>104</v>
      </c>
      <c r="B27" s="8" t="b">
        <v>1</v>
      </c>
      <c r="C27" s="8" t="b">
        <v>0</v>
      </c>
      <c r="D27" s="8" t="b">
        <v>0</v>
      </c>
      <c r="E27" s="8" t="b">
        <v>0</v>
      </c>
      <c r="F27" s="8">
        <v>20</v>
      </c>
      <c r="G27" s="8">
        <v>-13</v>
      </c>
      <c r="H27" s="8">
        <v>1</v>
      </c>
      <c r="I27" s="8" t="b">
        <v>1</v>
      </c>
      <c r="J27" s="8" t="b">
        <v>0</v>
      </c>
      <c r="K27" s="8">
        <v>17</v>
      </c>
      <c r="L27" s="8"/>
      <c r="M27" s="20">
        <v>7</v>
      </c>
      <c r="N27" s="139" t="s">
        <v>997</v>
      </c>
      <c r="O27" s="8" t="s">
        <v>679</v>
      </c>
      <c r="P27" s="18">
        <v>8</v>
      </c>
      <c r="Q27" s="18">
        <v>0</v>
      </c>
      <c r="R27" s="18">
        <v>9</v>
      </c>
      <c r="S27" s="27">
        <v>0.81818181818181823</v>
      </c>
      <c r="T27" s="13" t="s">
        <v>700</v>
      </c>
      <c r="U27" s="13" t="s">
        <v>713</v>
      </c>
      <c r="V27" s="13" t="s">
        <v>702</v>
      </c>
      <c r="W27" s="136">
        <v>491027653</v>
      </c>
      <c r="X27" s="136" t="b">
        <v>1</v>
      </c>
      <c r="Y27" s="8">
        <v>179</v>
      </c>
      <c r="Z27" s="8" t="b">
        <v>1</v>
      </c>
      <c r="AA27" s="10" t="b">
        <v>1</v>
      </c>
      <c r="AB27" s="12" t="s">
        <v>476</v>
      </c>
      <c r="AC27" s="137" t="b">
        <v>1</v>
      </c>
      <c r="AD27" s="18">
        <v>8</v>
      </c>
      <c r="AE27" s="12" t="s">
        <v>466</v>
      </c>
      <c r="AF27" s="138" t="b">
        <v>1</v>
      </c>
      <c r="AG27" s="138" t="b">
        <v>1</v>
      </c>
      <c r="AH27" s="12" t="s">
        <v>454</v>
      </c>
      <c r="AI27" s="12" t="s">
        <v>466</v>
      </c>
      <c r="AJ27" s="12" t="s">
        <v>448</v>
      </c>
      <c r="AK27" s="12" t="s">
        <v>442</v>
      </c>
      <c r="AL27" s="12" t="s">
        <v>451</v>
      </c>
      <c r="AM27" s="12" t="s">
        <v>463</v>
      </c>
      <c r="AN27" s="12" t="s">
        <v>430</v>
      </c>
      <c r="AO27" s="12" t="s">
        <v>478</v>
      </c>
      <c r="AP27" s="19" t="s">
        <v>476</v>
      </c>
    </row>
    <row r="28" spans="1:42" x14ac:dyDescent="0.3">
      <c r="A28" s="8">
        <v>171</v>
      </c>
      <c r="B28" s="8" t="b">
        <v>1</v>
      </c>
      <c r="C28" s="8" t="b">
        <v>0</v>
      </c>
      <c r="D28" s="8" t="b">
        <v>0</v>
      </c>
      <c r="E28" s="8" t="b">
        <v>0</v>
      </c>
      <c r="F28" s="8">
        <v>20</v>
      </c>
      <c r="G28" s="8">
        <v>-13</v>
      </c>
      <c r="H28" s="8">
        <v>2</v>
      </c>
      <c r="I28" s="8" t="b">
        <v>1</v>
      </c>
      <c r="J28" s="8" t="b">
        <v>0</v>
      </c>
      <c r="K28" s="8">
        <v>18</v>
      </c>
      <c r="L28" s="8"/>
      <c r="M28" s="20">
        <v>7</v>
      </c>
      <c r="N28" s="139" t="s">
        <v>997</v>
      </c>
      <c r="O28" s="8" t="s">
        <v>685</v>
      </c>
      <c r="P28" s="18">
        <v>8</v>
      </c>
      <c r="Q28" s="18">
        <v>0</v>
      </c>
      <c r="R28" s="18">
        <v>9</v>
      </c>
      <c r="S28" s="27">
        <v>0.81818181818181823</v>
      </c>
      <c r="T28" s="13" t="s">
        <v>700</v>
      </c>
      <c r="U28" s="13" t="s">
        <v>701</v>
      </c>
      <c r="V28" s="13" t="s">
        <v>714</v>
      </c>
      <c r="W28" s="136">
        <v>432382217</v>
      </c>
      <c r="X28" s="136" t="b">
        <v>1</v>
      </c>
      <c r="Y28" s="8">
        <v>165</v>
      </c>
      <c r="Z28" s="8" t="b">
        <v>1</v>
      </c>
      <c r="AA28" s="10" t="b">
        <v>1</v>
      </c>
      <c r="AB28" s="12" t="s">
        <v>454</v>
      </c>
      <c r="AC28" s="137" t="b">
        <v>0</v>
      </c>
      <c r="AD28" s="18">
        <v>6</v>
      </c>
      <c r="AE28" s="12" t="s">
        <v>466</v>
      </c>
      <c r="AF28" s="138" t="b">
        <v>1</v>
      </c>
      <c r="AG28" s="138" t="b">
        <v>1</v>
      </c>
      <c r="AH28" s="12" t="s">
        <v>454</v>
      </c>
      <c r="AI28" s="12" t="s">
        <v>466</v>
      </c>
      <c r="AJ28" s="12" t="s">
        <v>448</v>
      </c>
      <c r="AK28" s="12" t="s">
        <v>442</v>
      </c>
      <c r="AL28" s="12" t="s">
        <v>451</v>
      </c>
      <c r="AM28" s="12" t="s">
        <v>463</v>
      </c>
      <c r="AN28" s="12" t="s">
        <v>430</v>
      </c>
      <c r="AO28" s="12" t="s">
        <v>478</v>
      </c>
      <c r="AP28" s="19" t="s">
        <v>476</v>
      </c>
    </row>
    <row r="29" spans="1:42" x14ac:dyDescent="0.3">
      <c r="A29" s="8">
        <v>166</v>
      </c>
      <c r="B29" s="8" t="b">
        <v>1</v>
      </c>
      <c r="C29" s="8" t="b">
        <v>0</v>
      </c>
      <c r="D29" s="8" t="b">
        <v>0</v>
      </c>
      <c r="E29" s="8" t="b">
        <v>0</v>
      </c>
      <c r="F29" s="8">
        <v>20</v>
      </c>
      <c r="G29" s="8">
        <v>-13</v>
      </c>
      <c r="H29" s="8">
        <v>3</v>
      </c>
      <c r="I29" s="8" t="b">
        <v>1</v>
      </c>
      <c r="J29" s="8" t="b">
        <v>0</v>
      </c>
      <c r="K29" s="8">
        <v>19</v>
      </c>
      <c r="L29" s="8"/>
      <c r="M29" s="20">
        <v>7</v>
      </c>
      <c r="N29" s="139" t="s">
        <v>997</v>
      </c>
      <c r="O29" s="8" t="s">
        <v>678</v>
      </c>
      <c r="P29" s="18">
        <v>8</v>
      </c>
      <c r="Q29" s="18">
        <v>0</v>
      </c>
      <c r="R29" s="18">
        <v>9</v>
      </c>
      <c r="S29" s="27">
        <v>0.81818181818181823</v>
      </c>
      <c r="T29" s="13" t="s">
        <v>700</v>
      </c>
      <c r="U29" s="13" t="s">
        <v>713</v>
      </c>
      <c r="V29" s="13" t="s">
        <v>714</v>
      </c>
      <c r="W29" s="136">
        <v>307075372</v>
      </c>
      <c r="X29" s="136" t="b">
        <v>1</v>
      </c>
      <c r="Y29" s="8">
        <v>164</v>
      </c>
      <c r="Z29" s="8" t="b">
        <v>1</v>
      </c>
      <c r="AA29" s="10" t="b">
        <v>1</v>
      </c>
      <c r="AB29" s="12" t="s">
        <v>454</v>
      </c>
      <c r="AC29" s="137" t="b">
        <v>0</v>
      </c>
      <c r="AD29" s="18">
        <v>6</v>
      </c>
      <c r="AE29" s="12" t="s">
        <v>454</v>
      </c>
      <c r="AF29" s="138" t="b">
        <v>1</v>
      </c>
      <c r="AG29" s="138" t="b">
        <v>0</v>
      </c>
      <c r="AH29" s="12" t="s">
        <v>454</v>
      </c>
      <c r="AI29" s="12" t="s">
        <v>466</v>
      </c>
      <c r="AJ29" s="12" t="s">
        <v>448</v>
      </c>
      <c r="AK29" s="12" t="s">
        <v>442</v>
      </c>
      <c r="AL29" s="12" t="s">
        <v>451</v>
      </c>
      <c r="AM29" s="12" t="s">
        <v>463</v>
      </c>
      <c r="AN29" s="12" t="s">
        <v>430</v>
      </c>
      <c r="AO29" s="12" t="s">
        <v>478</v>
      </c>
      <c r="AP29" s="19" t="s">
        <v>476</v>
      </c>
    </row>
    <row r="30" spans="1:42" x14ac:dyDescent="0.3">
      <c r="A30" s="8">
        <v>322</v>
      </c>
      <c r="B30" s="8" t="b">
        <v>1</v>
      </c>
      <c r="C30" s="8" t="b">
        <v>0</v>
      </c>
      <c r="D30" s="8" t="b">
        <v>0</v>
      </c>
      <c r="E30" s="8" t="b">
        <v>0</v>
      </c>
      <c r="F30" s="8">
        <v>1</v>
      </c>
      <c r="G30" s="8">
        <v>6</v>
      </c>
      <c r="H30" s="8">
        <v>4</v>
      </c>
      <c r="I30" s="8" t="b">
        <v>1</v>
      </c>
      <c r="J30" s="8" t="b">
        <v>0</v>
      </c>
      <c r="K30" s="8">
        <v>20</v>
      </c>
      <c r="L30" s="8"/>
      <c r="M30" s="20">
        <v>7</v>
      </c>
      <c r="N30" s="139" t="s">
        <v>1</v>
      </c>
      <c r="O30" s="8" t="s">
        <v>683</v>
      </c>
      <c r="P30" s="18">
        <v>7</v>
      </c>
      <c r="Q30" s="18">
        <v>0</v>
      </c>
      <c r="R30" s="18">
        <v>9</v>
      </c>
      <c r="S30" s="27">
        <v>0.81818181818181823</v>
      </c>
      <c r="T30" s="13" t="s">
        <v>700</v>
      </c>
      <c r="U30" s="13" t="s">
        <v>701</v>
      </c>
      <c r="V30" s="13" t="s">
        <v>712</v>
      </c>
      <c r="W30" s="136">
        <v>93492831</v>
      </c>
      <c r="X30" s="136" t="b">
        <v>1</v>
      </c>
      <c r="Y30" s="8" t="s">
        <v>1</v>
      </c>
      <c r="Z30" s="8" t="b">
        <v>1</v>
      </c>
      <c r="AA30" s="10" t="b">
        <v>1</v>
      </c>
      <c r="AB30" s="12" t="s">
        <v>454</v>
      </c>
      <c r="AC30" s="137" t="b">
        <v>0</v>
      </c>
      <c r="AD30" s="18">
        <v>9</v>
      </c>
      <c r="AE30" s="12" t="s">
        <v>471</v>
      </c>
      <c r="AF30" s="138" t="b">
        <v>1</v>
      </c>
      <c r="AG30" s="138" t="b">
        <v>0</v>
      </c>
      <c r="AH30" s="12" t="s">
        <v>454</v>
      </c>
      <c r="AI30" s="12" t="s">
        <v>466</v>
      </c>
      <c r="AJ30" s="12" t="s">
        <v>448</v>
      </c>
      <c r="AK30" s="12" t="s">
        <v>442</v>
      </c>
      <c r="AL30" s="12" t="s">
        <v>451</v>
      </c>
      <c r="AM30" s="12" t="s">
        <v>471</v>
      </c>
      <c r="AN30" s="12" t="s">
        <v>430</v>
      </c>
      <c r="AO30" s="12" t="s">
        <v>478</v>
      </c>
      <c r="AP30" s="19" t="s">
        <v>476</v>
      </c>
    </row>
    <row r="31" spans="1:42" x14ac:dyDescent="0.3">
      <c r="A31" s="8">
        <v>1227</v>
      </c>
      <c r="B31" s="8" t="b">
        <v>1</v>
      </c>
      <c r="C31" s="8" t="b">
        <v>1</v>
      </c>
      <c r="D31" s="8" t="b">
        <v>0</v>
      </c>
      <c r="E31" s="8" t="b">
        <v>0</v>
      </c>
      <c r="F31" s="8">
        <v>20</v>
      </c>
      <c r="G31" s="8">
        <v>-13</v>
      </c>
      <c r="H31" s="8">
        <v>5</v>
      </c>
      <c r="I31" s="8" t="b">
        <v>1</v>
      </c>
      <c r="J31" s="8" t="b">
        <v>0</v>
      </c>
      <c r="K31" s="8">
        <v>21</v>
      </c>
      <c r="L31" s="8"/>
      <c r="M31" s="20">
        <v>7</v>
      </c>
      <c r="N31" s="139" t="s">
        <v>997</v>
      </c>
      <c r="O31" s="8" t="s">
        <v>682</v>
      </c>
      <c r="P31" s="18">
        <v>8</v>
      </c>
      <c r="Q31" s="18">
        <v>0</v>
      </c>
      <c r="R31" s="18">
        <v>9</v>
      </c>
      <c r="S31" s="27">
        <v>0.81818181818181823</v>
      </c>
      <c r="T31" s="13" t="s">
        <v>700</v>
      </c>
      <c r="U31" s="13" t="s">
        <v>701</v>
      </c>
      <c r="V31" s="13" t="s">
        <v>712</v>
      </c>
      <c r="W31" s="136">
        <v>83903660</v>
      </c>
      <c r="X31" s="136" t="b">
        <v>1</v>
      </c>
      <c r="Y31" s="8">
        <v>177</v>
      </c>
      <c r="Z31" s="8" t="b">
        <v>1</v>
      </c>
      <c r="AA31" s="10" t="b">
        <v>1</v>
      </c>
      <c r="AB31" s="12" t="s">
        <v>454</v>
      </c>
      <c r="AC31" s="137" t="b">
        <v>0</v>
      </c>
      <c r="AD31" s="18">
        <v>9</v>
      </c>
      <c r="AE31" s="12" t="s">
        <v>469</v>
      </c>
      <c r="AF31" s="138" t="b">
        <v>0</v>
      </c>
      <c r="AG31" s="138" t="b">
        <v>0</v>
      </c>
      <c r="AH31" s="12" t="s">
        <v>454</v>
      </c>
      <c r="AI31" s="12" t="s">
        <v>466</v>
      </c>
      <c r="AJ31" s="12" t="s">
        <v>448</v>
      </c>
      <c r="AK31" s="12" t="s">
        <v>442</v>
      </c>
      <c r="AL31" s="12" t="s">
        <v>451</v>
      </c>
      <c r="AM31" s="12" t="s">
        <v>463</v>
      </c>
      <c r="AN31" s="12" t="s">
        <v>430</v>
      </c>
      <c r="AO31" s="12" t="s">
        <v>478</v>
      </c>
      <c r="AP31" s="19" t="s">
        <v>476</v>
      </c>
    </row>
    <row r="32" spans="1:42" s="9" customFormat="1" x14ac:dyDescent="0.3">
      <c r="A32" s="8">
        <v>53</v>
      </c>
      <c r="B32" s="8" t="b">
        <v>1</v>
      </c>
      <c r="C32" s="8" t="b">
        <v>0</v>
      </c>
      <c r="D32" s="8" t="b">
        <v>0</v>
      </c>
      <c r="E32" s="8" t="b">
        <v>0</v>
      </c>
      <c r="F32" s="8">
        <v>20</v>
      </c>
      <c r="G32" s="8">
        <v>-13</v>
      </c>
      <c r="H32" s="8">
        <v>1</v>
      </c>
      <c r="I32" s="8" t="b">
        <v>0</v>
      </c>
      <c r="J32" s="8" t="b">
        <v>0</v>
      </c>
      <c r="K32" s="8">
        <v>22</v>
      </c>
      <c r="L32" s="8"/>
      <c r="M32" s="20">
        <v>7</v>
      </c>
      <c r="N32" s="139" t="s">
        <v>997</v>
      </c>
      <c r="O32" s="8" t="s">
        <v>674</v>
      </c>
      <c r="P32" s="18">
        <v>8</v>
      </c>
      <c r="Q32" s="18">
        <v>0</v>
      </c>
      <c r="R32" s="18">
        <v>9</v>
      </c>
      <c r="S32" s="27">
        <v>0.81818181818181823</v>
      </c>
      <c r="T32" s="13" t="s">
        <v>700</v>
      </c>
      <c r="U32" s="13" t="s">
        <v>713</v>
      </c>
      <c r="V32" s="13" t="s">
        <v>702</v>
      </c>
      <c r="W32" s="136">
        <v>55552811</v>
      </c>
      <c r="X32" s="136" t="b">
        <v>1</v>
      </c>
      <c r="Y32" s="8">
        <v>154</v>
      </c>
      <c r="Z32" s="8" t="b">
        <v>1</v>
      </c>
      <c r="AA32" s="10" t="b">
        <v>1</v>
      </c>
      <c r="AB32" s="12" t="s">
        <v>466</v>
      </c>
      <c r="AC32" s="137" t="b">
        <v>1</v>
      </c>
      <c r="AD32" s="18">
        <v>9</v>
      </c>
      <c r="AE32" s="12" t="s">
        <v>463</v>
      </c>
      <c r="AF32" s="138" t="b">
        <v>1</v>
      </c>
      <c r="AG32" s="138" t="b">
        <v>1</v>
      </c>
      <c r="AH32" s="12" t="s">
        <v>454</v>
      </c>
      <c r="AI32" s="12" t="s">
        <v>466</v>
      </c>
      <c r="AJ32" s="12" t="s">
        <v>448</v>
      </c>
      <c r="AK32" s="12" t="s">
        <v>442</v>
      </c>
      <c r="AL32" s="12" t="s">
        <v>451</v>
      </c>
      <c r="AM32" s="12" t="s">
        <v>463</v>
      </c>
      <c r="AN32" s="12" t="s">
        <v>430</v>
      </c>
      <c r="AO32" s="12" t="s">
        <v>478</v>
      </c>
      <c r="AP32" s="19" t="s">
        <v>476</v>
      </c>
    </row>
    <row r="33" spans="1:42" x14ac:dyDescent="0.3">
      <c r="A33" s="8">
        <v>215</v>
      </c>
      <c r="B33" s="8" t="b">
        <v>0</v>
      </c>
      <c r="C33" s="8" t="b">
        <v>0</v>
      </c>
      <c r="D33" s="8" t="b">
        <v>0</v>
      </c>
      <c r="E33" s="8" t="b">
        <v>0</v>
      </c>
      <c r="F33" s="8">
        <v>1</v>
      </c>
      <c r="G33" s="8">
        <v>22</v>
      </c>
      <c r="H33" s="8">
        <v>1</v>
      </c>
      <c r="I33" s="8" t="b">
        <v>1</v>
      </c>
      <c r="J33" s="8" t="b">
        <v>0</v>
      </c>
      <c r="K33" s="8">
        <v>23</v>
      </c>
      <c r="L33" s="8"/>
      <c r="M33" s="20">
        <v>23</v>
      </c>
      <c r="N33" s="139" t="s">
        <v>998</v>
      </c>
      <c r="O33" s="8" t="s">
        <v>851</v>
      </c>
      <c r="P33" s="18">
        <v>6</v>
      </c>
      <c r="Q33" s="18">
        <v>0</v>
      </c>
      <c r="R33" s="18">
        <v>8</v>
      </c>
      <c r="S33" s="27">
        <v>0.72727272727272729</v>
      </c>
      <c r="T33" s="13" t="s">
        <v>700</v>
      </c>
      <c r="U33" s="13" t="s">
        <v>713</v>
      </c>
      <c r="V33" s="13" t="s">
        <v>702</v>
      </c>
      <c r="W33" s="136">
        <v>2133940282</v>
      </c>
      <c r="X33" s="136" t="b">
        <v>1</v>
      </c>
      <c r="Y33" s="8" t="s">
        <v>1</v>
      </c>
      <c r="Z33" s="8" t="b">
        <v>1</v>
      </c>
      <c r="AA33" s="10" t="b">
        <v>1</v>
      </c>
      <c r="AB33" s="12" t="s">
        <v>1</v>
      </c>
      <c r="AC33" s="137" t="b">
        <v>0</v>
      </c>
      <c r="AD33" s="18">
        <v>8</v>
      </c>
      <c r="AE33" s="12" t="s">
        <v>469</v>
      </c>
      <c r="AF33" s="138" t="b">
        <v>1</v>
      </c>
      <c r="AG33" s="138" t="b">
        <v>0</v>
      </c>
      <c r="AH33" s="12" t="s">
        <v>454</v>
      </c>
      <c r="AI33" s="12" t="s">
        <v>466</v>
      </c>
      <c r="AJ33" s="12" t="s">
        <v>448</v>
      </c>
      <c r="AK33" s="12" t="s">
        <v>442</v>
      </c>
      <c r="AL33" s="12" t="s">
        <v>433</v>
      </c>
      <c r="AM33" s="12" t="s">
        <v>463</v>
      </c>
      <c r="AN33" s="12" t="s">
        <v>469</v>
      </c>
      <c r="AO33" s="12" t="s">
        <v>478</v>
      </c>
      <c r="AP33" s="19" t="s">
        <v>476</v>
      </c>
    </row>
    <row r="34" spans="1:42" x14ac:dyDescent="0.3">
      <c r="A34" s="8">
        <v>239</v>
      </c>
      <c r="B34" s="8" t="b">
        <v>0</v>
      </c>
      <c r="C34" s="8" t="b">
        <v>1</v>
      </c>
      <c r="D34" s="8" t="b">
        <v>0</v>
      </c>
      <c r="E34" s="8" t="b">
        <v>0</v>
      </c>
      <c r="F34" s="8">
        <v>20</v>
      </c>
      <c r="G34" s="8">
        <v>3</v>
      </c>
      <c r="H34" s="8">
        <v>2</v>
      </c>
      <c r="I34" s="8" t="b">
        <v>1</v>
      </c>
      <c r="J34" s="8" t="b">
        <v>0</v>
      </c>
      <c r="K34" s="8">
        <v>24</v>
      </c>
      <c r="L34" s="8"/>
      <c r="M34" s="20">
        <v>23</v>
      </c>
      <c r="N34" s="139" t="s">
        <v>1</v>
      </c>
      <c r="O34" s="8" t="s">
        <v>876</v>
      </c>
      <c r="P34" s="18">
        <v>7</v>
      </c>
      <c r="Q34" s="18">
        <v>0</v>
      </c>
      <c r="R34" s="18">
        <v>8</v>
      </c>
      <c r="S34" s="27">
        <v>0.72727272727272729</v>
      </c>
      <c r="T34" s="13" t="s">
        <v>700</v>
      </c>
      <c r="U34" s="13" t="s">
        <v>713</v>
      </c>
      <c r="V34" s="13" t="s">
        <v>702</v>
      </c>
      <c r="W34" s="136">
        <v>2017821666</v>
      </c>
      <c r="X34" s="136" t="b">
        <v>1</v>
      </c>
      <c r="Y34" s="8" t="s">
        <v>1</v>
      </c>
      <c r="Z34" s="8" t="b">
        <v>1</v>
      </c>
      <c r="AA34" s="10" t="b">
        <v>1</v>
      </c>
      <c r="AB34" s="12" t="s">
        <v>454</v>
      </c>
      <c r="AC34" s="137" t="b">
        <v>0</v>
      </c>
      <c r="AD34" s="18">
        <v>6</v>
      </c>
      <c r="AE34" s="12" t="s">
        <v>454</v>
      </c>
      <c r="AF34" s="138" t="b">
        <v>1</v>
      </c>
      <c r="AG34" s="138" t="b">
        <v>0</v>
      </c>
      <c r="AH34" s="12" t="s">
        <v>454</v>
      </c>
      <c r="AI34" s="12" t="s">
        <v>466</v>
      </c>
      <c r="AJ34" s="12" t="s">
        <v>448</v>
      </c>
      <c r="AK34" s="12" t="s">
        <v>442</v>
      </c>
      <c r="AL34" s="12" t="s">
        <v>433</v>
      </c>
      <c r="AM34" s="12" t="s">
        <v>463</v>
      </c>
      <c r="AN34" s="12" t="s">
        <v>430</v>
      </c>
      <c r="AO34" s="12" t="s">
        <v>478</v>
      </c>
      <c r="AP34" s="19" t="s">
        <v>476</v>
      </c>
    </row>
    <row r="35" spans="1:42" s="9" customFormat="1" x14ac:dyDescent="0.3">
      <c r="A35" s="8">
        <v>78</v>
      </c>
      <c r="B35" s="8" t="b">
        <v>0</v>
      </c>
      <c r="C35" s="8" t="b">
        <v>1</v>
      </c>
      <c r="D35" s="8" t="b">
        <v>0</v>
      </c>
      <c r="E35" s="8" t="b">
        <v>0</v>
      </c>
      <c r="F35" s="8">
        <v>20</v>
      </c>
      <c r="G35" s="8">
        <v>3</v>
      </c>
      <c r="H35" s="8">
        <v>3</v>
      </c>
      <c r="I35" s="8" t="b">
        <v>1</v>
      </c>
      <c r="J35" s="8" t="b">
        <v>0</v>
      </c>
      <c r="K35" s="8">
        <v>25</v>
      </c>
      <c r="L35" s="8"/>
      <c r="M35" s="20">
        <v>23</v>
      </c>
      <c r="N35" s="139" t="s">
        <v>1</v>
      </c>
      <c r="O35" s="8" t="s">
        <v>840</v>
      </c>
      <c r="P35" s="18">
        <v>7</v>
      </c>
      <c r="Q35" s="18">
        <v>0</v>
      </c>
      <c r="R35" s="18">
        <v>8</v>
      </c>
      <c r="S35" s="27">
        <v>0.72727272727272729</v>
      </c>
      <c r="T35" s="13" t="s">
        <v>700</v>
      </c>
      <c r="U35" s="13" t="s">
        <v>713</v>
      </c>
      <c r="V35" s="13" t="s">
        <v>714</v>
      </c>
      <c r="W35" s="136">
        <v>1973051835</v>
      </c>
      <c r="X35" s="136" t="b">
        <v>1</v>
      </c>
      <c r="Y35" s="8" t="s">
        <v>1</v>
      </c>
      <c r="Z35" s="8" t="b">
        <v>1</v>
      </c>
      <c r="AA35" s="10" t="b">
        <v>1</v>
      </c>
      <c r="AB35" s="12" t="s">
        <v>463</v>
      </c>
      <c r="AC35" s="137" t="b">
        <v>1</v>
      </c>
      <c r="AD35" s="18">
        <v>7</v>
      </c>
      <c r="AE35" s="12" t="s">
        <v>471</v>
      </c>
      <c r="AF35" s="138" t="b">
        <v>0</v>
      </c>
      <c r="AG35" s="138" t="b">
        <v>0</v>
      </c>
      <c r="AH35" s="12" t="s">
        <v>454</v>
      </c>
      <c r="AI35" s="12" t="s">
        <v>466</v>
      </c>
      <c r="AJ35" s="12" t="s">
        <v>448</v>
      </c>
      <c r="AK35" s="12" t="s">
        <v>442</v>
      </c>
      <c r="AL35" s="12" t="s">
        <v>451</v>
      </c>
      <c r="AM35" s="12" t="s">
        <v>463</v>
      </c>
      <c r="AN35" s="12" t="s">
        <v>430</v>
      </c>
      <c r="AO35" s="12" t="s">
        <v>478</v>
      </c>
      <c r="AP35" s="19" t="s">
        <v>436</v>
      </c>
    </row>
    <row r="36" spans="1:42" x14ac:dyDescent="0.3">
      <c r="A36" s="8">
        <v>103</v>
      </c>
      <c r="B36" s="8" t="b">
        <v>0</v>
      </c>
      <c r="C36" s="8" t="b">
        <v>0</v>
      </c>
      <c r="D36" s="8" t="b">
        <v>0</v>
      </c>
      <c r="E36" s="8" t="b">
        <v>0</v>
      </c>
      <c r="F36" s="8">
        <v>20</v>
      </c>
      <c r="G36" s="8">
        <v>3</v>
      </c>
      <c r="H36" s="8">
        <v>4</v>
      </c>
      <c r="I36" s="8" t="b">
        <v>1</v>
      </c>
      <c r="J36" s="8" t="b">
        <v>0</v>
      </c>
      <c r="K36" s="8">
        <v>26</v>
      </c>
      <c r="L36" s="8"/>
      <c r="M36" s="20">
        <v>23</v>
      </c>
      <c r="N36" s="139" t="s">
        <v>1</v>
      </c>
      <c r="O36" s="8" t="s">
        <v>806</v>
      </c>
      <c r="P36" s="18">
        <v>7</v>
      </c>
      <c r="Q36" s="18">
        <v>0</v>
      </c>
      <c r="R36" s="18">
        <v>8</v>
      </c>
      <c r="S36" s="27">
        <v>0.72727272727272729</v>
      </c>
      <c r="T36" s="13" t="s">
        <v>702</v>
      </c>
      <c r="U36" s="13" t="s">
        <v>713</v>
      </c>
      <c r="V36" s="13" t="s">
        <v>702</v>
      </c>
      <c r="W36" s="136">
        <v>1844311987</v>
      </c>
      <c r="X36" s="136" t="b">
        <v>1</v>
      </c>
      <c r="Y36" s="8" t="s">
        <v>1</v>
      </c>
      <c r="Z36" s="8" t="b">
        <v>1</v>
      </c>
      <c r="AA36" s="10" t="b">
        <v>1</v>
      </c>
      <c r="AB36" s="12" t="s">
        <v>463</v>
      </c>
      <c r="AC36" s="137" t="b">
        <v>1</v>
      </c>
      <c r="AD36" s="18">
        <v>6</v>
      </c>
      <c r="AE36" s="12" t="s">
        <v>454</v>
      </c>
      <c r="AF36" s="138" t="b">
        <v>1</v>
      </c>
      <c r="AG36" s="138" t="b">
        <v>0</v>
      </c>
      <c r="AH36" s="12" t="s">
        <v>454</v>
      </c>
      <c r="AI36" s="12" t="s">
        <v>466</v>
      </c>
      <c r="AJ36" s="12" t="s">
        <v>448</v>
      </c>
      <c r="AK36" s="12" t="s">
        <v>442</v>
      </c>
      <c r="AL36" s="12" t="s">
        <v>451</v>
      </c>
      <c r="AM36" s="12" t="s">
        <v>463</v>
      </c>
      <c r="AN36" s="12" t="s">
        <v>469</v>
      </c>
      <c r="AO36" s="12" t="s">
        <v>478</v>
      </c>
      <c r="AP36" s="19" t="s">
        <v>476</v>
      </c>
    </row>
    <row r="37" spans="1:42" x14ac:dyDescent="0.3">
      <c r="A37" s="8">
        <v>212</v>
      </c>
      <c r="B37" s="8" t="b">
        <v>0</v>
      </c>
      <c r="C37" s="8" t="b">
        <v>1</v>
      </c>
      <c r="D37" s="8" t="b">
        <v>0</v>
      </c>
      <c r="E37" s="8" t="b">
        <v>0</v>
      </c>
      <c r="F37" s="8">
        <v>20</v>
      </c>
      <c r="G37" s="8">
        <v>3</v>
      </c>
      <c r="H37" s="8">
        <v>5</v>
      </c>
      <c r="I37" s="8" t="b">
        <v>1</v>
      </c>
      <c r="J37" s="8" t="b">
        <v>0</v>
      </c>
      <c r="K37" s="8">
        <v>27</v>
      </c>
      <c r="L37" s="8"/>
      <c r="M37" s="20">
        <v>23</v>
      </c>
      <c r="N37" s="139" t="s">
        <v>1</v>
      </c>
      <c r="O37" s="8" t="s">
        <v>776</v>
      </c>
      <c r="P37" s="18">
        <v>7</v>
      </c>
      <c r="Q37" s="18">
        <v>0</v>
      </c>
      <c r="R37" s="18">
        <v>8</v>
      </c>
      <c r="S37" s="27">
        <v>0.72727272727272729</v>
      </c>
      <c r="T37" s="13" t="s">
        <v>702</v>
      </c>
      <c r="U37" s="13" t="s">
        <v>713</v>
      </c>
      <c r="V37" s="13" t="s">
        <v>702</v>
      </c>
      <c r="W37" s="136">
        <v>1802478838</v>
      </c>
      <c r="X37" s="136" t="b">
        <v>1</v>
      </c>
      <c r="Y37" s="8" t="s">
        <v>1</v>
      </c>
      <c r="Z37" s="8" t="b">
        <v>1</v>
      </c>
      <c r="AA37" s="10" t="b">
        <v>1</v>
      </c>
      <c r="AB37" s="12" t="s">
        <v>448</v>
      </c>
      <c r="AC37" s="137" t="b">
        <v>1</v>
      </c>
      <c r="AD37" s="18">
        <v>7</v>
      </c>
      <c r="AE37" s="12" t="s">
        <v>466</v>
      </c>
      <c r="AF37" s="138" t="b">
        <v>1</v>
      </c>
      <c r="AG37" s="138" t="b">
        <v>1</v>
      </c>
      <c r="AH37" s="12" t="s">
        <v>454</v>
      </c>
      <c r="AI37" s="12" t="s">
        <v>466</v>
      </c>
      <c r="AJ37" s="12" t="s">
        <v>448</v>
      </c>
      <c r="AK37" s="12" t="s">
        <v>442</v>
      </c>
      <c r="AL37" s="12" t="s">
        <v>433</v>
      </c>
      <c r="AM37" s="12" t="s">
        <v>463</v>
      </c>
      <c r="AN37" s="12" t="s">
        <v>430</v>
      </c>
      <c r="AO37" s="12" t="s">
        <v>478</v>
      </c>
      <c r="AP37" s="19" t="s">
        <v>476</v>
      </c>
    </row>
    <row r="38" spans="1:42" x14ac:dyDescent="0.3">
      <c r="A38" s="8">
        <v>16</v>
      </c>
      <c r="B38" s="8" t="b">
        <v>0</v>
      </c>
      <c r="C38" s="8" t="b">
        <v>1</v>
      </c>
      <c r="D38" s="8" t="b">
        <v>0</v>
      </c>
      <c r="E38" s="8" t="b">
        <v>0</v>
      </c>
      <c r="F38" s="8">
        <v>20</v>
      </c>
      <c r="G38" s="8">
        <v>3</v>
      </c>
      <c r="H38" s="8">
        <v>1</v>
      </c>
      <c r="I38" s="8" t="b">
        <v>0</v>
      </c>
      <c r="J38" s="8" t="b">
        <v>0</v>
      </c>
      <c r="K38" s="8">
        <v>28</v>
      </c>
      <c r="L38" s="8"/>
      <c r="M38" s="20">
        <v>23</v>
      </c>
      <c r="N38" s="139" t="s">
        <v>1</v>
      </c>
      <c r="O38" s="8" t="s">
        <v>747</v>
      </c>
      <c r="P38" s="18">
        <v>7</v>
      </c>
      <c r="Q38" s="18">
        <v>0</v>
      </c>
      <c r="R38" s="18">
        <v>8</v>
      </c>
      <c r="S38" s="27">
        <v>0.72727272727272729</v>
      </c>
      <c r="T38" s="13" t="s">
        <v>700</v>
      </c>
      <c r="U38" s="13" t="s">
        <v>701</v>
      </c>
      <c r="V38" s="13" t="s">
        <v>702</v>
      </c>
      <c r="W38" s="136">
        <v>1760507632</v>
      </c>
      <c r="X38" s="136" t="b">
        <v>1</v>
      </c>
      <c r="Y38" s="8" t="s">
        <v>1</v>
      </c>
      <c r="Z38" s="8" t="b">
        <v>1</v>
      </c>
      <c r="AA38" s="10" t="b">
        <v>1</v>
      </c>
      <c r="AB38" s="12" t="s">
        <v>463</v>
      </c>
      <c r="AC38" s="137" t="b">
        <v>1</v>
      </c>
      <c r="AD38" s="18">
        <v>9</v>
      </c>
      <c r="AE38" s="12" t="s">
        <v>1</v>
      </c>
      <c r="AF38" s="138" t="b">
        <v>0</v>
      </c>
      <c r="AG38" s="138" t="b">
        <v>0</v>
      </c>
      <c r="AH38" s="12" t="s">
        <v>454</v>
      </c>
      <c r="AI38" s="12" t="s">
        <v>466</v>
      </c>
      <c r="AJ38" s="12" t="s">
        <v>448</v>
      </c>
      <c r="AK38" s="12" t="s">
        <v>442</v>
      </c>
      <c r="AL38" s="12" t="s">
        <v>451</v>
      </c>
      <c r="AM38" s="12" t="s">
        <v>463</v>
      </c>
      <c r="AN38" s="12" t="s">
        <v>430</v>
      </c>
      <c r="AO38" s="12" t="s">
        <v>478</v>
      </c>
      <c r="AP38" s="19" t="s">
        <v>436</v>
      </c>
    </row>
    <row r="39" spans="1:42" x14ac:dyDescent="0.3">
      <c r="A39" s="8">
        <v>180</v>
      </c>
      <c r="B39" s="8" t="b">
        <v>0</v>
      </c>
      <c r="C39" s="8" t="b">
        <v>1</v>
      </c>
      <c r="D39" s="8" t="b">
        <v>0</v>
      </c>
      <c r="E39" s="8" t="b">
        <v>0</v>
      </c>
      <c r="F39" s="8">
        <v>20</v>
      </c>
      <c r="G39" s="8">
        <v>3</v>
      </c>
      <c r="H39" s="8">
        <v>2</v>
      </c>
      <c r="I39" s="8" t="b">
        <v>0</v>
      </c>
      <c r="J39" s="8" t="b">
        <v>0</v>
      </c>
      <c r="K39" s="8">
        <v>29</v>
      </c>
      <c r="L39" s="8"/>
      <c r="M39" s="20">
        <v>23</v>
      </c>
      <c r="N39" s="139" t="s">
        <v>1</v>
      </c>
      <c r="O39" s="8" t="s">
        <v>836</v>
      </c>
      <c r="P39" s="18">
        <v>7</v>
      </c>
      <c r="Q39" s="18">
        <v>0</v>
      </c>
      <c r="R39" s="18">
        <v>8</v>
      </c>
      <c r="S39" s="27">
        <v>0.72727272727272729</v>
      </c>
      <c r="T39" s="13" t="s">
        <v>702</v>
      </c>
      <c r="U39" s="13" t="s">
        <v>713</v>
      </c>
      <c r="V39" s="13" t="s">
        <v>702</v>
      </c>
      <c r="W39" s="136">
        <v>1755491365</v>
      </c>
      <c r="X39" s="136" t="b">
        <v>1</v>
      </c>
      <c r="Y39" s="8" t="s">
        <v>1</v>
      </c>
      <c r="Z39" s="8" t="b">
        <v>1</v>
      </c>
      <c r="AA39" s="10" t="b">
        <v>1</v>
      </c>
      <c r="AB39" s="12" t="s">
        <v>433</v>
      </c>
      <c r="AC39" s="137" t="b">
        <v>0</v>
      </c>
      <c r="AD39" s="18">
        <v>7</v>
      </c>
      <c r="AE39" s="12" t="s">
        <v>471</v>
      </c>
      <c r="AF39" s="138" t="b">
        <v>0</v>
      </c>
      <c r="AG39" s="138" t="b">
        <v>0</v>
      </c>
      <c r="AH39" s="12" t="s">
        <v>454</v>
      </c>
      <c r="AI39" s="12" t="s">
        <v>466</v>
      </c>
      <c r="AJ39" s="12" t="s">
        <v>448</v>
      </c>
      <c r="AK39" s="12" t="s">
        <v>442</v>
      </c>
      <c r="AL39" s="12" t="s">
        <v>433</v>
      </c>
      <c r="AM39" s="12" t="s">
        <v>463</v>
      </c>
      <c r="AN39" s="12" t="s">
        <v>430</v>
      </c>
      <c r="AO39" s="12" t="s">
        <v>478</v>
      </c>
      <c r="AP39" s="19" t="s">
        <v>476</v>
      </c>
    </row>
    <row r="40" spans="1:42" x14ac:dyDescent="0.3">
      <c r="A40" s="8">
        <v>56</v>
      </c>
      <c r="B40" s="8" t="b">
        <v>0</v>
      </c>
      <c r="C40" s="8" t="b">
        <v>0</v>
      </c>
      <c r="D40" s="8" t="b">
        <v>0</v>
      </c>
      <c r="E40" s="8" t="b">
        <v>0</v>
      </c>
      <c r="F40" s="8">
        <v>98</v>
      </c>
      <c r="G40" s="8">
        <v>-75</v>
      </c>
      <c r="H40" s="8">
        <v>3</v>
      </c>
      <c r="I40" s="8" t="b">
        <v>0</v>
      </c>
      <c r="J40" s="8" t="b">
        <v>0</v>
      </c>
      <c r="K40" s="8">
        <v>30</v>
      </c>
      <c r="L40" s="8"/>
      <c r="M40" s="20">
        <v>23</v>
      </c>
      <c r="N40" s="139" t="s">
        <v>999</v>
      </c>
      <c r="O40" s="8" t="s">
        <v>845</v>
      </c>
      <c r="P40" s="18">
        <v>8</v>
      </c>
      <c r="Q40" s="18">
        <v>0</v>
      </c>
      <c r="R40" s="18">
        <v>8</v>
      </c>
      <c r="S40" s="27">
        <v>0.72727272727272729</v>
      </c>
      <c r="T40" s="13" t="s">
        <v>700</v>
      </c>
      <c r="U40" s="13" t="s">
        <v>713</v>
      </c>
      <c r="V40" s="13" t="s">
        <v>702</v>
      </c>
      <c r="W40" s="136">
        <v>1701127796</v>
      </c>
      <c r="X40" s="136" t="b">
        <v>1</v>
      </c>
      <c r="Y40" s="8">
        <v>187</v>
      </c>
      <c r="Z40" s="8" t="b">
        <v>1</v>
      </c>
      <c r="AA40" s="10" t="b">
        <v>1</v>
      </c>
      <c r="AB40" s="12" t="s">
        <v>466</v>
      </c>
      <c r="AC40" s="137" t="b">
        <v>1</v>
      </c>
      <c r="AD40" s="18">
        <v>7</v>
      </c>
      <c r="AE40" s="12" t="s">
        <v>463</v>
      </c>
      <c r="AF40" s="138" t="b">
        <v>1</v>
      </c>
      <c r="AG40" s="138" t="b">
        <v>1</v>
      </c>
      <c r="AH40" s="12" t="s">
        <v>454</v>
      </c>
      <c r="AI40" s="12" t="s">
        <v>466</v>
      </c>
      <c r="AJ40" s="12" t="s">
        <v>448</v>
      </c>
      <c r="AK40" s="12" t="s">
        <v>442</v>
      </c>
      <c r="AL40" s="12" t="s">
        <v>451</v>
      </c>
      <c r="AM40" s="12" t="s">
        <v>463</v>
      </c>
      <c r="AN40" s="12" t="s">
        <v>430</v>
      </c>
      <c r="AO40" s="12" t="s">
        <v>478</v>
      </c>
      <c r="AP40" s="19" t="s">
        <v>476</v>
      </c>
    </row>
    <row r="41" spans="1:42" s="9" customFormat="1" x14ac:dyDescent="0.3">
      <c r="A41" s="8">
        <v>46</v>
      </c>
      <c r="B41" s="8" t="b">
        <v>0</v>
      </c>
      <c r="C41" s="8" t="b">
        <v>1</v>
      </c>
      <c r="D41" s="8" t="b">
        <v>0</v>
      </c>
      <c r="E41" s="8" t="b">
        <v>0</v>
      </c>
      <c r="F41" s="8">
        <v>98</v>
      </c>
      <c r="G41" s="8">
        <v>-75</v>
      </c>
      <c r="H41" s="8">
        <v>4</v>
      </c>
      <c r="I41" s="8" t="b">
        <v>0</v>
      </c>
      <c r="J41" s="8" t="b">
        <v>0</v>
      </c>
      <c r="K41" s="8">
        <v>31</v>
      </c>
      <c r="L41" s="8"/>
      <c r="M41" s="20">
        <v>23</v>
      </c>
      <c r="N41" s="139" t="s">
        <v>999</v>
      </c>
      <c r="O41" s="8" t="s">
        <v>732</v>
      </c>
      <c r="P41" s="18">
        <v>8</v>
      </c>
      <c r="Q41" s="18">
        <v>0</v>
      </c>
      <c r="R41" s="18">
        <v>8</v>
      </c>
      <c r="S41" s="27">
        <v>0.72727272727272729</v>
      </c>
      <c r="T41" s="13" t="s">
        <v>702</v>
      </c>
      <c r="U41" s="13" t="s">
        <v>701</v>
      </c>
      <c r="V41" s="13" t="s">
        <v>702</v>
      </c>
      <c r="W41" s="136">
        <v>1685119957</v>
      </c>
      <c r="X41" s="136" t="b">
        <v>1</v>
      </c>
      <c r="Y41" s="8">
        <v>169</v>
      </c>
      <c r="Z41" s="8" t="b">
        <v>1</v>
      </c>
      <c r="AA41" s="10" t="b">
        <v>1</v>
      </c>
      <c r="AB41" s="12" t="s">
        <v>463</v>
      </c>
      <c r="AC41" s="137" t="b">
        <v>1</v>
      </c>
      <c r="AD41" s="18">
        <v>7</v>
      </c>
      <c r="AE41" s="12" t="s">
        <v>451</v>
      </c>
      <c r="AF41" s="138" t="b">
        <v>1</v>
      </c>
      <c r="AG41" s="138" t="b">
        <v>1</v>
      </c>
      <c r="AH41" s="12" t="s">
        <v>454</v>
      </c>
      <c r="AI41" s="12" t="s">
        <v>466</v>
      </c>
      <c r="AJ41" s="12" t="s">
        <v>448</v>
      </c>
      <c r="AK41" s="12" t="s">
        <v>442</v>
      </c>
      <c r="AL41" s="12" t="s">
        <v>451</v>
      </c>
      <c r="AM41" s="12" t="s">
        <v>463</v>
      </c>
      <c r="AN41" s="12" t="s">
        <v>430</v>
      </c>
      <c r="AO41" s="12" t="s">
        <v>478</v>
      </c>
      <c r="AP41" s="19" t="s">
        <v>476</v>
      </c>
    </row>
    <row r="42" spans="1:42" x14ac:dyDescent="0.3">
      <c r="A42" s="8">
        <v>98</v>
      </c>
      <c r="B42" s="8" t="b">
        <v>0</v>
      </c>
      <c r="C42" s="8" t="b">
        <v>0</v>
      </c>
      <c r="D42" s="8" t="b">
        <v>0</v>
      </c>
      <c r="E42" s="8" t="b">
        <v>0</v>
      </c>
      <c r="F42" s="8">
        <v>98</v>
      </c>
      <c r="G42" s="8">
        <v>-75</v>
      </c>
      <c r="H42" s="8">
        <v>5</v>
      </c>
      <c r="I42" s="8" t="b">
        <v>0</v>
      </c>
      <c r="J42" s="8" t="b">
        <v>0</v>
      </c>
      <c r="K42" s="8">
        <v>32</v>
      </c>
      <c r="L42" s="8"/>
      <c r="M42" s="20">
        <v>23</v>
      </c>
      <c r="N42" s="139" t="s">
        <v>999</v>
      </c>
      <c r="O42" s="8" t="s">
        <v>728</v>
      </c>
      <c r="P42" s="18">
        <v>8</v>
      </c>
      <c r="Q42" s="18">
        <v>0</v>
      </c>
      <c r="R42" s="18">
        <v>8</v>
      </c>
      <c r="S42" s="27">
        <v>0.72727272727272729</v>
      </c>
      <c r="T42" s="13" t="s">
        <v>700</v>
      </c>
      <c r="U42" s="13" t="s">
        <v>701</v>
      </c>
      <c r="V42" s="13" t="s">
        <v>714</v>
      </c>
      <c r="W42" s="136">
        <v>1641700817</v>
      </c>
      <c r="X42" s="136" t="b">
        <v>1</v>
      </c>
      <c r="Y42" s="8">
        <v>147</v>
      </c>
      <c r="Z42" s="8" t="b">
        <v>1</v>
      </c>
      <c r="AA42" s="10" t="b">
        <v>1</v>
      </c>
      <c r="AB42" s="12" t="s">
        <v>430</v>
      </c>
      <c r="AC42" s="137" t="b">
        <v>1</v>
      </c>
      <c r="AD42" s="18">
        <v>6</v>
      </c>
      <c r="AE42" s="12" t="s">
        <v>460</v>
      </c>
      <c r="AF42" s="138" t="b">
        <v>0</v>
      </c>
      <c r="AG42" s="138" t="b">
        <v>1</v>
      </c>
      <c r="AH42" s="12" t="s">
        <v>454</v>
      </c>
      <c r="AI42" s="12" t="s">
        <v>466</v>
      </c>
      <c r="AJ42" s="12" t="s">
        <v>448</v>
      </c>
      <c r="AK42" s="12" t="s">
        <v>442</v>
      </c>
      <c r="AL42" s="12" t="s">
        <v>451</v>
      </c>
      <c r="AM42" s="12" t="s">
        <v>463</v>
      </c>
      <c r="AN42" s="12" t="s">
        <v>430</v>
      </c>
      <c r="AO42" s="12" t="s">
        <v>478</v>
      </c>
      <c r="AP42" s="19" t="s">
        <v>476</v>
      </c>
    </row>
    <row r="43" spans="1:42" x14ac:dyDescent="0.3">
      <c r="A43" s="8">
        <v>187</v>
      </c>
      <c r="B43" s="8" t="b">
        <v>0</v>
      </c>
      <c r="C43" s="8" t="b">
        <v>0</v>
      </c>
      <c r="D43" s="8" t="b">
        <v>0</v>
      </c>
      <c r="E43" s="8" t="b">
        <v>0</v>
      </c>
      <c r="F43" s="8">
        <v>20</v>
      </c>
      <c r="G43" s="8">
        <v>3</v>
      </c>
      <c r="H43" s="8">
        <v>1</v>
      </c>
      <c r="I43" s="8" t="b">
        <v>1</v>
      </c>
      <c r="J43" s="8" t="b">
        <v>0</v>
      </c>
      <c r="K43" s="8">
        <v>33</v>
      </c>
      <c r="L43" s="8"/>
      <c r="M43" s="20">
        <v>23</v>
      </c>
      <c r="N43" s="139" t="s">
        <v>1</v>
      </c>
      <c r="O43" s="8" t="s">
        <v>770</v>
      </c>
      <c r="P43" s="18">
        <v>7</v>
      </c>
      <c r="Q43" s="18">
        <v>0</v>
      </c>
      <c r="R43" s="18">
        <v>8</v>
      </c>
      <c r="S43" s="27">
        <v>0.72727272727272729</v>
      </c>
      <c r="T43" s="13" t="s">
        <v>702</v>
      </c>
      <c r="U43" s="13" t="s">
        <v>701</v>
      </c>
      <c r="V43" s="13" t="s">
        <v>714</v>
      </c>
      <c r="W43" s="136">
        <v>1628006305</v>
      </c>
      <c r="X43" s="136" t="b">
        <v>1</v>
      </c>
      <c r="Y43" s="8" t="s">
        <v>1</v>
      </c>
      <c r="Z43" s="8" t="b">
        <v>1</v>
      </c>
      <c r="AA43" s="10" t="b">
        <v>1</v>
      </c>
      <c r="AB43" s="12" t="s">
        <v>478</v>
      </c>
      <c r="AC43" s="137" t="b">
        <v>1</v>
      </c>
      <c r="AD43" s="18">
        <v>6</v>
      </c>
      <c r="AE43" s="12" t="s">
        <v>474</v>
      </c>
      <c r="AF43" s="138" t="b">
        <v>0</v>
      </c>
      <c r="AG43" s="138" t="b">
        <v>0</v>
      </c>
      <c r="AH43" s="12" t="s">
        <v>454</v>
      </c>
      <c r="AI43" s="12" t="s">
        <v>466</v>
      </c>
      <c r="AJ43" s="12" t="s">
        <v>448</v>
      </c>
      <c r="AK43" s="12" t="s">
        <v>442</v>
      </c>
      <c r="AL43" s="12" t="s">
        <v>433</v>
      </c>
      <c r="AM43" s="12" t="s">
        <v>463</v>
      </c>
      <c r="AN43" s="12" t="s">
        <v>430</v>
      </c>
      <c r="AO43" s="12" t="s">
        <v>478</v>
      </c>
      <c r="AP43" s="19" t="s">
        <v>476</v>
      </c>
    </row>
    <row r="44" spans="1:42" x14ac:dyDescent="0.3">
      <c r="A44" s="8">
        <v>59</v>
      </c>
      <c r="B44" s="8" t="b">
        <v>0</v>
      </c>
      <c r="C44" s="8" t="b">
        <v>0</v>
      </c>
      <c r="D44" s="8" t="b">
        <v>0</v>
      </c>
      <c r="E44" s="8" t="b">
        <v>0</v>
      </c>
      <c r="F44" s="8">
        <v>20</v>
      </c>
      <c r="G44" s="8">
        <v>3</v>
      </c>
      <c r="H44" s="8">
        <v>2</v>
      </c>
      <c r="I44" s="8" t="b">
        <v>1</v>
      </c>
      <c r="J44" s="8" t="b">
        <v>0</v>
      </c>
      <c r="K44" s="8">
        <v>34</v>
      </c>
      <c r="L44" s="8"/>
      <c r="M44" s="20">
        <v>23</v>
      </c>
      <c r="N44" s="139" t="s">
        <v>1</v>
      </c>
      <c r="O44" s="8" t="s">
        <v>828</v>
      </c>
      <c r="P44" s="18">
        <v>7</v>
      </c>
      <c r="Q44" s="18">
        <v>0</v>
      </c>
      <c r="R44" s="18">
        <v>8</v>
      </c>
      <c r="S44" s="27">
        <v>0.72727272727272729</v>
      </c>
      <c r="T44" s="13" t="s">
        <v>702</v>
      </c>
      <c r="U44" s="13" t="s">
        <v>713</v>
      </c>
      <c r="V44" s="13" t="s">
        <v>702</v>
      </c>
      <c r="W44" s="136">
        <v>1611536292</v>
      </c>
      <c r="X44" s="136" t="b">
        <v>1</v>
      </c>
      <c r="Y44" s="8" t="s">
        <v>1</v>
      </c>
      <c r="Z44" s="8" t="b">
        <v>1</v>
      </c>
      <c r="AA44" s="10" t="b">
        <v>1</v>
      </c>
      <c r="AB44" s="12" t="s">
        <v>454</v>
      </c>
      <c r="AC44" s="137" t="b">
        <v>0</v>
      </c>
      <c r="AD44" s="18">
        <v>8</v>
      </c>
      <c r="AE44" s="12" t="s">
        <v>454</v>
      </c>
      <c r="AF44" s="138" t="b">
        <v>1</v>
      </c>
      <c r="AG44" s="138" t="b">
        <v>0</v>
      </c>
      <c r="AH44" s="12" t="s">
        <v>454</v>
      </c>
      <c r="AI44" s="12" t="s">
        <v>466</v>
      </c>
      <c r="AJ44" s="12" t="s">
        <v>448</v>
      </c>
      <c r="AK44" s="12" t="s">
        <v>442</v>
      </c>
      <c r="AL44" s="12" t="s">
        <v>451</v>
      </c>
      <c r="AM44" s="12" t="s">
        <v>463</v>
      </c>
      <c r="AN44" s="12" t="s">
        <v>430</v>
      </c>
      <c r="AO44" s="12" t="s">
        <v>478</v>
      </c>
      <c r="AP44" s="19" t="s">
        <v>436</v>
      </c>
    </row>
    <row r="45" spans="1:42" s="9" customFormat="1" x14ac:dyDescent="0.3">
      <c r="A45" s="8">
        <v>1491</v>
      </c>
      <c r="B45" s="8" t="b">
        <v>0</v>
      </c>
      <c r="C45" s="8" t="b">
        <v>0</v>
      </c>
      <c r="D45" s="8" t="b">
        <v>0</v>
      </c>
      <c r="E45" s="8" t="b">
        <v>0</v>
      </c>
      <c r="F45" s="8">
        <v>20</v>
      </c>
      <c r="G45" s="8">
        <v>3</v>
      </c>
      <c r="H45" s="8">
        <v>3</v>
      </c>
      <c r="I45" s="8" t="b">
        <v>1</v>
      </c>
      <c r="J45" s="8" t="b">
        <v>0</v>
      </c>
      <c r="K45" s="8">
        <v>35</v>
      </c>
      <c r="L45" s="8"/>
      <c r="M45" s="20">
        <v>23</v>
      </c>
      <c r="N45" s="139" t="s">
        <v>1</v>
      </c>
      <c r="O45" s="8" t="s">
        <v>855</v>
      </c>
      <c r="P45" s="18">
        <v>7</v>
      </c>
      <c r="Q45" s="18">
        <v>0</v>
      </c>
      <c r="R45" s="18">
        <v>8</v>
      </c>
      <c r="S45" s="27">
        <v>0.72727272727272729</v>
      </c>
      <c r="T45" s="13" t="s">
        <v>700</v>
      </c>
      <c r="U45" s="13" t="s">
        <v>713</v>
      </c>
      <c r="V45" s="13" t="s">
        <v>712</v>
      </c>
      <c r="W45" s="136">
        <v>1608305367</v>
      </c>
      <c r="X45" s="136" t="b">
        <v>1</v>
      </c>
      <c r="Y45" s="8" t="s">
        <v>1</v>
      </c>
      <c r="Z45" s="8" t="b">
        <v>1</v>
      </c>
      <c r="AA45" s="10" t="b">
        <v>1</v>
      </c>
      <c r="AB45" s="12" t="s">
        <v>454</v>
      </c>
      <c r="AC45" s="137" t="b">
        <v>0</v>
      </c>
      <c r="AD45" s="18">
        <v>6</v>
      </c>
      <c r="AE45" s="12" t="s">
        <v>448</v>
      </c>
      <c r="AF45" s="138" t="b">
        <v>1</v>
      </c>
      <c r="AG45" s="138" t="b">
        <v>1</v>
      </c>
      <c r="AH45" s="12" t="s">
        <v>454</v>
      </c>
      <c r="AI45" s="12" t="s">
        <v>466</v>
      </c>
      <c r="AJ45" s="12" t="s">
        <v>448</v>
      </c>
      <c r="AK45" s="12" t="s">
        <v>442</v>
      </c>
      <c r="AL45" s="12" t="s">
        <v>433</v>
      </c>
      <c r="AM45" s="12" t="s">
        <v>463</v>
      </c>
      <c r="AN45" s="12" t="s">
        <v>430</v>
      </c>
      <c r="AO45" s="12" t="s">
        <v>478</v>
      </c>
      <c r="AP45" s="19" t="s">
        <v>476</v>
      </c>
    </row>
    <row r="46" spans="1:42" s="9" customFormat="1" x14ac:dyDescent="0.3">
      <c r="A46" s="8">
        <v>141</v>
      </c>
      <c r="B46" s="8" t="b">
        <v>0</v>
      </c>
      <c r="C46" s="8" t="b">
        <v>0</v>
      </c>
      <c r="D46" s="8" t="b">
        <v>0</v>
      </c>
      <c r="E46" s="8" t="b">
        <v>0</v>
      </c>
      <c r="F46" s="8">
        <v>20</v>
      </c>
      <c r="G46" s="8">
        <v>3</v>
      </c>
      <c r="H46" s="8">
        <v>4</v>
      </c>
      <c r="I46" s="8" t="b">
        <v>1</v>
      </c>
      <c r="J46" s="8" t="b">
        <v>0</v>
      </c>
      <c r="K46" s="8">
        <v>36</v>
      </c>
      <c r="L46" s="8"/>
      <c r="M46" s="20">
        <v>23</v>
      </c>
      <c r="N46" s="139" t="s">
        <v>1</v>
      </c>
      <c r="O46" s="8" t="s">
        <v>805</v>
      </c>
      <c r="P46" s="18">
        <v>7</v>
      </c>
      <c r="Q46" s="18">
        <v>0</v>
      </c>
      <c r="R46" s="18">
        <v>8</v>
      </c>
      <c r="S46" s="27">
        <v>0.72727272727272729</v>
      </c>
      <c r="T46" s="13" t="s">
        <v>702</v>
      </c>
      <c r="U46" s="13" t="s">
        <v>713</v>
      </c>
      <c r="V46" s="13" t="s">
        <v>702</v>
      </c>
      <c r="W46" s="136">
        <v>1512759541</v>
      </c>
      <c r="X46" s="136" t="b">
        <v>1</v>
      </c>
      <c r="Y46" s="8" t="s">
        <v>1</v>
      </c>
      <c r="Z46" s="8" t="b">
        <v>1</v>
      </c>
      <c r="AA46" s="10" t="b">
        <v>1</v>
      </c>
      <c r="AB46" s="12" t="s">
        <v>454</v>
      </c>
      <c r="AC46" s="137" t="b">
        <v>0</v>
      </c>
      <c r="AD46" s="18">
        <v>8</v>
      </c>
      <c r="AE46" s="12" t="s">
        <v>466</v>
      </c>
      <c r="AF46" s="138" t="b">
        <v>1</v>
      </c>
      <c r="AG46" s="138" t="b">
        <v>1</v>
      </c>
      <c r="AH46" s="12" t="s">
        <v>454</v>
      </c>
      <c r="AI46" s="12" t="s">
        <v>466</v>
      </c>
      <c r="AJ46" s="12" t="s">
        <v>448</v>
      </c>
      <c r="AK46" s="12" t="s">
        <v>442</v>
      </c>
      <c r="AL46" s="12" t="s">
        <v>451</v>
      </c>
      <c r="AM46" s="12" t="s">
        <v>463</v>
      </c>
      <c r="AN46" s="12" t="s">
        <v>469</v>
      </c>
      <c r="AO46" s="12" t="s">
        <v>478</v>
      </c>
      <c r="AP46" s="19" t="s">
        <v>476</v>
      </c>
    </row>
    <row r="47" spans="1:42" s="9" customFormat="1" x14ac:dyDescent="0.3">
      <c r="A47" s="8">
        <v>81</v>
      </c>
      <c r="B47" s="8" t="b">
        <v>0</v>
      </c>
      <c r="C47" s="8" t="b">
        <v>0</v>
      </c>
      <c r="D47" s="8" t="b">
        <v>0</v>
      </c>
      <c r="E47" s="8" t="b">
        <v>0</v>
      </c>
      <c r="F47" s="8">
        <v>20</v>
      </c>
      <c r="G47" s="8">
        <v>3</v>
      </c>
      <c r="H47" s="8">
        <v>5</v>
      </c>
      <c r="I47" s="8" t="b">
        <v>1</v>
      </c>
      <c r="J47" s="8" t="b">
        <v>0</v>
      </c>
      <c r="K47" s="8">
        <v>37</v>
      </c>
      <c r="L47" s="8"/>
      <c r="M47" s="20">
        <v>23</v>
      </c>
      <c r="N47" s="139" t="s">
        <v>1</v>
      </c>
      <c r="O47" s="8" t="s">
        <v>782</v>
      </c>
      <c r="P47" s="18">
        <v>7</v>
      </c>
      <c r="Q47" s="18">
        <v>0</v>
      </c>
      <c r="R47" s="18">
        <v>8</v>
      </c>
      <c r="S47" s="27">
        <v>0.72727272727272729</v>
      </c>
      <c r="T47" s="13" t="s">
        <v>702</v>
      </c>
      <c r="U47" s="13" t="s">
        <v>701</v>
      </c>
      <c r="V47" s="13" t="s">
        <v>714</v>
      </c>
      <c r="W47" s="136">
        <v>1503646561</v>
      </c>
      <c r="X47" s="136" t="b">
        <v>1</v>
      </c>
      <c r="Y47" s="8" t="s">
        <v>1</v>
      </c>
      <c r="Z47" s="8" t="b">
        <v>1</v>
      </c>
      <c r="AA47" s="10" t="b">
        <v>1</v>
      </c>
      <c r="AB47" s="12" t="s">
        <v>466</v>
      </c>
      <c r="AC47" s="137" t="b">
        <v>1</v>
      </c>
      <c r="AD47" s="18">
        <v>6</v>
      </c>
      <c r="AE47" s="12" t="s">
        <v>466</v>
      </c>
      <c r="AF47" s="138" t="b">
        <v>1</v>
      </c>
      <c r="AG47" s="138" t="b">
        <v>1</v>
      </c>
      <c r="AH47" s="12" t="s">
        <v>460</v>
      </c>
      <c r="AI47" s="12" t="s">
        <v>466</v>
      </c>
      <c r="AJ47" s="12" t="s">
        <v>439</v>
      </c>
      <c r="AK47" s="12" t="s">
        <v>445</v>
      </c>
      <c r="AL47" s="12" t="s">
        <v>451</v>
      </c>
      <c r="AM47" s="12" t="s">
        <v>463</v>
      </c>
      <c r="AN47" s="12" t="s">
        <v>430</v>
      </c>
      <c r="AO47" s="12" t="s">
        <v>478</v>
      </c>
      <c r="AP47" s="19" t="s">
        <v>476</v>
      </c>
    </row>
    <row r="48" spans="1:42" x14ac:dyDescent="0.3">
      <c r="A48" s="8">
        <v>28</v>
      </c>
      <c r="B48" s="8" t="b">
        <v>0</v>
      </c>
      <c r="C48" s="8" t="b">
        <v>1</v>
      </c>
      <c r="D48" s="8" t="b">
        <v>0</v>
      </c>
      <c r="E48" s="8" t="b">
        <v>0</v>
      </c>
      <c r="F48" s="8">
        <v>98</v>
      </c>
      <c r="G48" s="8">
        <v>-75</v>
      </c>
      <c r="H48" s="8">
        <v>1</v>
      </c>
      <c r="I48" s="8" t="b">
        <v>0</v>
      </c>
      <c r="J48" s="8" t="b">
        <v>1</v>
      </c>
      <c r="K48" s="8">
        <v>38</v>
      </c>
      <c r="L48" s="8"/>
      <c r="M48" s="20">
        <v>23</v>
      </c>
      <c r="N48" s="139" t="s">
        <v>999</v>
      </c>
      <c r="O48" s="8" t="s">
        <v>719</v>
      </c>
      <c r="P48" s="18">
        <v>8</v>
      </c>
      <c r="Q48" s="18">
        <v>0</v>
      </c>
      <c r="R48" s="18">
        <v>8</v>
      </c>
      <c r="S48" s="27">
        <v>0.72727272727272729</v>
      </c>
      <c r="T48" s="13" t="s">
        <v>700</v>
      </c>
      <c r="U48" s="13" t="s">
        <v>713</v>
      </c>
      <c r="V48" s="13" t="s">
        <v>702</v>
      </c>
      <c r="W48" s="136">
        <v>1501393941</v>
      </c>
      <c r="X48" s="136" t="b">
        <v>1</v>
      </c>
      <c r="Y48" s="8">
        <v>151</v>
      </c>
      <c r="Z48" s="8" t="b">
        <v>1</v>
      </c>
      <c r="AA48" s="10" t="b">
        <v>1</v>
      </c>
      <c r="AB48" s="12" t="s">
        <v>454</v>
      </c>
      <c r="AC48" s="137" t="b">
        <v>0</v>
      </c>
      <c r="AD48" s="18">
        <v>7</v>
      </c>
      <c r="AE48" s="12" t="s">
        <v>469</v>
      </c>
      <c r="AF48" s="138" t="b">
        <v>0</v>
      </c>
      <c r="AG48" s="138" t="b">
        <v>0</v>
      </c>
      <c r="AH48" s="12" t="s">
        <v>454</v>
      </c>
      <c r="AI48" s="12" t="s">
        <v>466</v>
      </c>
      <c r="AJ48" s="12" t="s">
        <v>448</v>
      </c>
      <c r="AK48" s="12" t="s">
        <v>442</v>
      </c>
      <c r="AL48" s="12" t="s">
        <v>451</v>
      </c>
      <c r="AM48" s="12" t="s">
        <v>463</v>
      </c>
      <c r="AN48" s="12" t="s">
        <v>430</v>
      </c>
      <c r="AO48" s="12" t="s">
        <v>478</v>
      </c>
      <c r="AP48" s="19" t="s">
        <v>476</v>
      </c>
    </row>
    <row r="49" spans="1:42" x14ac:dyDescent="0.3">
      <c r="A49" s="8">
        <v>325</v>
      </c>
      <c r="B49" s="8" t="b">
        <v>0</v>
      </c>
      <c r="C49" s="8" t="b">
        <v>0</v>
      </c>
      <c r="D49" s="8" t="b">
        <v>0</v>
      </c>
      <c r="E49" s="8" t="b">
        <v>0</v>
      </c>
      <c r="F49" s="8">
        <v>20</v>
      </c>
      <c r="G49" s="8">
        <v>3</v>
      </c>
      <c r="H49" s="8">
        <v>2</v>
      </c>
      <c r="I49" s="8" t="b">
        <v>0</v>
      </c>
      <c r="J49" s="8" t="b">
        <v>0</v>
      </c>
      <c r="K49" s="8">
        <v>39</v>
      </c>
      <c r="L49" s="8"/>
      <c r="M49" s="20">
        <v>23</v>
      </c>
      <c r="N49" s="139" t="s">
        <v>1</v>
      </c>
      <c r="O49" s="8" t="s">
        <v>730</v>
      </c>
      <c r="P49" s="18">
        <v>7</v>
      </c>
      <c r="Q49" s="18">
        <v>0</v>
      </c>
      <c r="R49" s="18">
        <v>8</v>
      </c>
      <c r="S49" s="27">
        <v>0.72727272727272729</v>
      </c>
      <c r="T49" s="13" t="s">
        <v>700</v>
      </c>
      <c r="U49" s="13" t="s">
        <v>713</v>
      </c>
      <c r="V49" s="13" t="s">
        <v>712</v>
      </c>
      <c r="W49" s="136">
        <v>1467322921</v>
      </c>
      <c r="X49" s="136" t="b">
        <v>1</v>
      </c>
      <c r="Y49" s="8" t="s">
        <v>1</v>
      </c>
      <c r="Z49" s="8" t="b">
        <v>1</v>
      </c>
      <c r="AA49" s="10" t="b">
        <v>1</v>
      </c>
      <c r="AB49" s="12" t="s">
        <v>430</v>
      </c>
      <c r="AC49" s="137" t="b">
        <v>1</v>
      </c>
      <c r="AD49" s="18">
        <v>8</v>
      </c>
      <c r="AE49" s="12" t="s">
        <v>457</v>
      </c>
      <c r="AF49" s="138" t="b">
        <v>0</v>
      </c>
      <c r="AG49" s="138" t="b">
        <v>0</v>
      </c>
      <c r="AH49" s="12" t="s">
        <v>454</v>
      </c>
      <c r="AI49" s="12" t="s">
        <v>466</v>
      </c>
      <c r="AJ49" s="12" t="s">
        <v>439</v>
      </c>
      <c r="AK49" s="12" t="s">
        <v>442</v>
      </c>
      <c r="AL49" s="12" t="s">
        <v>451</v>
      </c>
      <c r="AM49" s="12" t="s">
        <v>463</v>
      </c>
      <c r="AN49" s="12" t="s">
        <v>430</v>
      </c>
      <c r="AO49" s="12" t="s">
        <v>478</v>
      </c>
      <c r="AP49" s="19" t="s">
        <v>476</v>
      </c>
    </row>
    <row r="50" spans="1:42" x14ac:dyDescent="0.3">
      <c r="A50" s="8">
        <v>66</v>
      </c>
      <c r="B50" s="8" t="b">
        <v>0</v>
      </c>
      <c r="C50" s="8" t="b">
        <v>1</v>
      </c>
      <c r="D50" s="8" t="b">
        <v>0</v>
      </c>
      <c r="E50" s="8" t="b">
        <v>0</v>
      </c>
      <c r="F50" s="8">
        <v>20</v>
      </c>
      <c r="G50" s="8">
        <v>3</v>
      </c>
      <c r="H50" s="8">
        <v>3</v>
      </c>
      <c r="I50" s="8" t="b">
        <v>0</v>
      </c>
      <c r="J50" s="8" t="b">
        <v>0</v>
      </c>
      <c r="K50" s="8">
        <v>40</v>
      </c>
      <c r="L50" s="8"/>
      <c r="M50" s="20">
        <v>23</v>
      </c>
      <c r="N50" s="139" t="s">
        <v>1</v>
      </c>
      <c r="O50" s="8" t="s">
        <v>823</v>
      </c>
      <c r="P50" s="18">
        <v>7</v>
      </c>
      <c r="Q50" s="18">
        <v>0</v>
      </c>
      <c r="R50" s="18">
        <v>8</v>
      </c>
      <c r="S50" s="27">
        <v>0.72727272727272729</v>
      </c>
      <c r="T50" s="13" t="s">
        <v>700</v>
      </c>
      <c r="U50" s="13" t="s">
        <v>713</v>
      </c>
      <c r="V50" s="13" t="s">
        <v>702</v>
      </c>
      <c r="W50" s="136">
        <v>1331915255</v>
      </c>
      <c r="X50" s="136" t="b">
        <v>1</v>
      </c>
      <c r="Y50" s="8" t="s">
        <v>1</v>
      </c>
      <c r="Z50" s="8" t="b">
        <v>1</v>
      </c>
      <c r="AA50" s="10" t="b">
        <v>1</v>
      </c>
      <c r="AB50" s="12" t="s">
        <v>454</v>
      </c>
      <c r="AC50" s="137" t="b">
        <v>0</v>
      </c>
      <c r="AD50" s="18">
        <v>8</v>
      </c>
      <c r="AE50" s="12" t="s">
        <v>460</v>
      </c>
      <c r="AF50" s="138" t="b">
        <v>0</v>
      </c>
      <c r="AG50" s="138" t="b">
        <v>1</v>
      </c>
      <c r="AH50" s="12" t="s">
        <v>454</v>
      </c>
      <c r="AI50" s="12" t="s">
        <v>466</v>
      </c>
      <c r="AJ50" s="12" t="s">
        <v>439</v>
      </c>
      <c r="AK50" s="12" t="s">
        <v>442</v>
      </c>
      <c r="AL50" s="12" t="s">
        <v>451</v>
      </c>
      <c r="AM50" s="12" t="s">
        <v>463</v>
      </c>
      <c r="AN50" s="12" t="s">
        <v>430</v>
      </c>
      <c r="AO50" s="12" t="s">
        <v>478</v>
      </c>
      <c r="AP50" s="19" t="s">
        <v>476</v>
      </c>
    </row>
    <row r="51" spans="1:42" x14ac:dyDescent="0.3">
      <c r="A51" s="8">
        <v>83</v>
      </c>
      <c r="B51" s="8" t="b">
        <v>0</v>
      </c>
      <c r="C51" s="8" t="b">
        <v>0</v>
      </c>
      <c r="D51" s="8" t="b">
        <v>0</v>
      </c>
      <c r="E51" s="8" t="b">
        <v>0</v>
      </c>
      <c r="F51" s="8">
        <v>98</v>
      </c>
      <c r="G51" s="8">
        <v>-75</v>
      </c>
      <c r="H51" s="8">
        <v>4</v>
      </c>
      <c r="I51" s="8" t="b">
        <v>0</v>
      </c>
      <c r="J51" s="8" t="b">
        <v>0</v>
      </c>
      <c r="K51" s="8">
        <v>41</v>
      </c>
      <c r="L51" s="8"/>
      <c r="M51" s="20">
        <v>23</v>
      </c>
      <c r="N51" s="139" t="s">
        <v>999</v>
      </c>
      <c r="O51" s="8" t="s">
        <v>727</v>
      </c>
      <c r="P51" s="18">
        <v>8</v>
      </c>
      <c r="Q51" s="18">
        <v>0</v>
      </c>
      <c r="R51" s="18">
        <v>8</v>
      </c>
      <c r="S51" s="27">
        <v>0.72727272727272729</v>
      </c>
      <c r="T51" s="13" t="s">
        <v>702</v>
      </c>
      <c r="U51" s="13" t="s">
        <v>701</v>
      </c>
      <c r="V51" s="13" t="s">
        <v>702</v>
      </c>
      <c r="W51" s="136">
        <v>1270363077</v>
      </c>
      <c r="X51" s="136" t="b">
        <v>1</v>
      </c>
      <c r="Y51" s="8">
        <v>187</v>
      </c>
      <c r="Z51" s="8" t="b">
        <v>1</v>
      </c>
      <c r="AA51" s="10" t="b">
        <v>1</v>
      </c>
      <c r="AB51" s="12" t="s">
        <v>476</v>
      </c>
      <c r="AC51" s="137" t="b">
        <v>1</v>
      </c>
      <c r="AD51" s="18">
        <v>6</v>
      </c>
      <c r="AE51" s="12" t="s">
        <v>451</v>
      </c>
      <c r="AF51" s="138" t="b">
        <v>1</v>
      </c>
      <c r="AG51" s="138" t="b">
        <v>1</v>
      </c>
      <c r="AH51" s="12" t="s">
        <v>454</v>
      </c>
      <c r="AI51" s="12" t="s">
        <v>466</v>
      </c>
      <c r="AJ51" s="12" t="s">
        <v>448</v>
      </c>
      <c r="AK51" s="12" t="s">
        <v>442</v>
      </c>
      <c r="AL51" s="12" t="s">
        <v>451</v>
      </c>
      <c r="AM51" s="12" t="s">
        <v>463</v>
      </c>
      <c r="AN51" s="12" t="s">
        <v>430</v>
      </c>
      <c r="AO51" s="12" t="s">
        <v>478</v>
      </c>
      <c r="AP51" s="19" t="s">
        <v>476</v>
      </c>
    </row>
    <row r="52" spans="1:42" x14ac:dyDescent="0.3">
      <c r="A52" s="8">
        <v>1440</v>
      </c>
      <c r="B52" s="8" t="b">
        <v>0</v>
      </c>
      <c r="C52" s="8" t="b">
        <v>0</v>
      </c>
      <c r="D52" s="8" t="b">
        <v>0</v>
      </c>
      <c r="E52" s="8" t="b">
        <v>0</v>
      </c>
      <c r="F52" s="8">
        <v>98</v>
      </c>
      <c r="G52" s="8">
        <v>-75</v>
      </c>
      <c r="H52" s="8">
        <v>5</v>
      </c>
      <c r="I52" s="8" t="b">
        <v>0</v>
      </c>
      <c r="J52" s="8" t="b">
        <v>0</v>
      </c>
      <c r="K52" s="8">
        <v>42</v>
      </c>
      <c r="L52" s="8"/>
      <c r="M52" s="20">
        <v>23</v>
      </c>
      <c r="N52" s="139" t="s">
        <v>999</v>
      </c>
      <c r="O52" s="8" t="s">
        <v>729</v>
      </c>
      <c r="P52" s="18">
        <v>8</v>
      </c>
      <c r="Q52" s="18">
        <v>0</v>
      </c>
      <c r="R52" s="18">
        <v>8</v>
      </c>
      <c r="S52" s="27">
        <v>0.72727272727272729</v>
      </c>
      <c r="T52" s="13" t="s">
        <v>700</v>
      </c>
      <c r="U52" s="13" t="s">
        <v>713</v>
      </c>
      <c r="V52" s="13" t="s">
        <v>712</v>
      </c>
      <c r="W52" s="136">
        <v>1223481124</v>
      </c>
      <c r="X52" s="136" t="b">
        <v>1</v>
      </c>
      <c r="Y52" s="8">
        <v>72</v>
      </c>
      <c r="Z52" s="8" t="b">
        <v>1</v>
      </c>
      <c r="AA52" s="10" t="b">
        <v>1</v>
      </c>
      <c r="AB52" s="12" t="s">
        <v>478</v>
      </c>
      <c r="AC52" s="137" t="b">
        <v>1</v>
      </c>
      <c r="AD52" s="18">
        <v>8</v>
      </c>
      <c r="AE52" s="12" t="s">
        <v>463</v>
      </c>
      <c r="AF52" s="138" t="b">
        <v>1</v>
      </c>
      <c r="AG52" s="138" t="b">
        <v>1</v>
      </c>
      <c r="AH52" s="12" t="s">
        <v>454</v>
      </c>
      <c r="AI52" s="12" t="s">
        <v>466</v>
      </c>
      <c r="AJ52" s="12" t="s">
        <v>448</v>
      </c>
      <c r="AK52" s="12" t="s">
        <v>442</v>
      </c>
      <c r="AL52" s="12" t="s">
        <v>451</v>
      </c>
      <c r="AM52" s="12" t="s">
        <v>463</v>
      </c>
      <c r="AN52" s="12" t="s">
        <v>430</v>
      </c>
      <c r="AO52" s="12" t="s">
        <v>478</v>
      </c>
      <c r="AP52" s="19" t="s">
        <v>476</v>
      </c>
    </row>
    <row r="53" spans="1:42" x14ac:dyDescent="0.3">
      <c r="A53" s="8">
        <v>291</v>
      </c>
      <c r="B53" s="8" t="b">
        <v>0</v>
      </c>
      <c r="C53" s="8" t="b">
        <v>1</v>
      </c>
      <c r="D53" s="8" t="b">
        <v>0</v>
      </c>
      <c r="E53" s="8" t="b">
        <v>0</v>
      </c>
      <c r="F53" s="8">
        <v>20</v>
      </c>
      <c r="G53" s="8">
        <v>3</v>
      </c>
      <c r="H53" s="8">
        <v>1</v>
      </c>
      <c r="I53" s="8" t="b">
        <v>1</v>
      </c>
      <c r="J53" s="8" t="b">
        <v>0</v>
      </c>
      <c r="K53" s="8">
        <v>43</v>
      </c>
      <c r="L53" s="8"/>
      <c r="M53" s="20">
        <v>23</v>
      </c>
      <c r="N53" s="139" t="s">
        <v>1</v>
      </c>
      <c r="O53" s="8" t="s">
        <v>841</v>
      </c>
      <c r="P53" s="18">
        <v>7</v>
      </c>
      <c r="Q53" s="18">
        <v>0</v>
      </c>
      <c r="R53" s="18">
        <v>8</v>
      </c>
      <c r="S53" s="27">
        <v>0.72727272727272729</v>
      </c>
      <c r="T53" s="13" t="s">
        <v>702</v>
      </c>
      <c r="U53" s="13" t="s">
        <v>701</v>
      </c>
      <c r="V53" s="13" t="s">
        <v>702</v>
      </c>
      <c r="W53" s="136">
        <v>1004370860</v>
      </c>
      <c r="X53" s="136" t="b">
        <v>1</v>
      </c>
      <c r="Y53" s="8" t="s">
        <v>1</v>
      </c>
      <c r="Z53" s="8" t="b">
        <v>1</v>
      </c>
      <c r="AA53" s="10" t="b">
        <v>1</v>
      </c>
      <c r="AB53" s="12" t="s">
        <v>466</v>
      </c>
      <c r="AC53" s="137" t="b">
        <v>1</v>
      </c>
      <c r="AD53" s="18">
        <v>9</v>
      </c>
      <c r="AE53" s="12" t="s">
        <v>442</v>
      </c>
      <c r="AF53" s="138" t="b">
        <v>1</v>
      </c>
      <c r="AG53" s="138" t="b">
        <v>1</v>
      </c>
      <c r="AH53" s="12" t="s">
        <v>454</v>
      </c>
      <c r="AI53" s="12" t="s">
        <v>466</v>
      </c>
      <c r="AJ53" s="12" t="s">
        <v>448</v>
      </c>
      <c r="AK53" s="12" t="s">
        <v>442</v>
      </c>
      <c r="AL53" s="12" t="s">
        <v>451</v>
      </c>
      <c r="AM53" s="12" t="s">
        <v>463</v>
      </c>
      <c r="AN53" s="12" t="s">
        <v>430</v>
      </c>
      <c r="AO53" s="12" t="s">
        <v>478</v>
      </c>
      <c r="AP53" s="19" t="s">
        <v>436</v>
      </c>
    </row>
    <row r="54" spans="1:42" x14ac:dyDescent="0.3">
      <c r="A54" s="8">
        <v>97</v>
      </c>
      <c r="B54" s="8" t="b">
        <v>0</v>
      </c>
      <c r="C54" s="8" t="b">
        <v>0</v>
      </c>
      <c r="D54" s="8" t="b">
        <v>0</v>
      </c>
      <c r="E54" s="8" t="b">
        <v>0</v>
      </c>
      <c r="F54" s="8">
        <v>98</v>
      </c>
      <c r="G54" s="8">
        <v>-75</v>
      </c>
      <c r="H54" s="8">
        <v>2</v>
      </c>
      <c r="I54" s="8" t="b">
        <v>1</v>
      </c>
      <c r="J54" s="8" t="b">
        <v>0</v>
      </c>
      <c r="K54" s="8">
        <v>44</v>
      </c>
      <c r="L54" s="8"/>
      <c r="M54" s="20">
        <v>23</v>
      </c>
      <c r="N54" s="139" t="s">
        <v>999</v>
      </c>
      <c r="O54" s="8" t="s">
        <v>741</v>
      </c>
      <c r="P54" s="18">
        <v>8</v>
      </c>
      <c r="Q54" s="18">
        <v>0</v>
      </c>
      <c r="R54" s="18">
        <v>8</v>
      </c>
      <c r="S54" s="27">
        <v>0.72727272727272729</v>
      </c>
      <c r="T54" s="13" t="s">
        <v>700</v>
      </c>
      <c r="U54" s="13" t="s">
        <v>701</v>
      </c>
      <c r="V54" s="13" t="s">
        <v>702</v>
      </c>
      <c r="W54" s="136">
        <v>857348343</v>
      </c>
      <c r="X54" s="136" t="b">
        <v>1</v>
      </c>
      <c r="Y54" s="8">
        <v>187</v>
      </c>
      <c r="Z54" s="8" t="b">
        <v>1</v>
      </c>
      <c r="AA54" s="10" t="b">
        <v>1</v>
      </c>
      <c r="AB54" s="12" t="s">
        <v>466</v>
      </c>
      <c r="AC54" s="137" t="b">
        <v>1</v>
      </c>
      <c r="AD54" s="18">
        <v>10</v>
      </c>
      <c r="AE54" s="12" t="s">
        <v>445</v>
      </c>
      <c r="AF54" s="138" t="b">
        <v>0</v>
      </c>
      <c r="AG54" s="138" t="b">
        <v>0</v>
      </c>
      <c r="AH54" s="12" t="s">
        <v>454</v>
      </c>
      <c r="AI54" s="12" t="s">
        <v>466</v>
      </c>
      <c r="AJ54" s="12" t="s">
        <v>448</v>
      </c>
      <c r="AK54" s="12" t="s">
        <v>442</v>
      </c>
      <c r="AL54" s="12" t="s">
        <v>451</v>
      </c>
      <c r="AM54" s="12" t="s">
        <v>463</v>
      </c>
      <c r="AN54" s="12" t="s">
        <v>430</v>
      </c>
      <c r="AO54" s="12" t="s">
        <v>478</v>
      </c>
      <c r="AP54" s="19" t="s">
        <v>476</v>
      </c>
    </row>
    <row r="55" spans="1:42" x14ac:dyDescent="0.3">
      <c r="A55" s="8">
        <v>31</v>
      </c>
      <c r="B55" s="8" t="b">
        <v>0</v>
      </c>
      <c r="C55" s="8" t="b">
        <v>0</v>
      </c>
      <c r="D55" s="8" t="b">
        <v>0</v>
      </c>
      <c r="E55" s="8" t="b">
        <v>0</v>
      </c>
      <c r="F55" s="8">
        <v>98</v>
      </c>
      <c r="G55" s="8">
        <v>-75</v>
      </c>
      <c r="H55" s="8">
        <v>3</v>
      </c>
      <c r="I55" s="8" t="b">
        <v>1</v>
      </c>
      <c r="J55" s="8" t="b">
        <v>0</v>
      </c>
      <c r="K55" s="8">
        <v>45</v>
      </c>
      <c r="L55" s="8"/>
      <c r="M55" s="20">
        <v>23</v>
      </c>
      <c r="N55" s="139" t="s">
        <v>999</v>
      </c>
      <c r="O55" s="8" t="s">
        <v>718</v>
      </c>
      <c r="P55" s="18">
        <v>8</v>
      </c>
      <c r="Q55" s="18">
        <v>0</v>
      </c>
      <c r="R55" s="18">
        <v>8</v>
      </c>
      <c r="S55" s="27">
        <v>0.72727272727272729</v>
      </c>
      <c r="T55" s="13" t="s">
        <v>700</v>
      </c>
      <c r="U55" s="13" t="s">
        <v>701</v>
      </c>
      <c r="V55" s="13" t="s">
        <v>702</v>
      </c>
      <c r="W55" s="136">
        <v>851879142</v>
      </c>
      <c r="X55" s="136" t="b">
        <v>1</v>
      </c>
      <c r="Y55" s="8">
        <v>175</v>
      </c>
      <c r="Z55" s="8" t="b">
        <v>1</v>
      </c>
      <c r="AA55" s="10" t="b">
        <v>1</v>
      </c>
      <c r="AB55" s="12" t="s">
        <v>454</v>
      </c>
      <c r="AC55" s="137" t="b">
        <v>0</v>
      </c>
      <c r="AD55" s="18">
        <v>9</v>
      </c>
      <c r="AE55" s="12" t="s">
        <v>466</v>
      </c>
      <c r="AF55" s="138" t="b">
        <v>1</v>
      </c>
      <c r="AG55" s="138" t="b">
        <v>1</v>
      </c>
      <c r="AH55" s="12" t="s">
        <v>454</v>
      </c>
      <c r="AI55" s="12" t="s">
        <v>466</v>
      </c>
      <c r="AJ55" s="12" t="s">
        <v>448</v>
      </c>
      <c r="AK55" s="12" t="s">
        <v>442</v>
      </c>
      <c r="AL55" s="12" t="s">
        <v>451</v>
      </c>
      <c r="AM55" s="12" t="s">
        <v>463</v>
      </c>
      <c r="AN55" s="12" t="s">
        <v>430</v>
      </c>
      <c r="AO55" s="12" t="s">
        <v>478</v>
      </c>
      <c r="AP55" s="19" t="s">
        <v>476</v>
      </c>
    </row>
    <row r="56" spans="1:42" x14ac:dyDescent="0.3">
      <c r="A56" s="8">
        <v>156</v>
      </c>
      <c r="B56" s="8" t="b">
        <v>0</v>
      </c>
      <c r="C56" s="8" t="b">
        <v>0</v>
      </c>
      <c r="D56" s="8" t="b">
        <v>0</v>
      </c>
      <c r="E56" s="8" t="b">
        <v>0</v>
      </c>
      <c r="F56" s="8">
        <v>20</v>
      </c>
      <c r="G56" s="8">
        <v>3</v>
      </c>
      <c r="H56" s="8">
        <v>4</v>
      </c>
      <c r="I56" s="8" t="b">
        <v>1</v>
      </c>
      <c r="J56" s="8" t="b">
        <v>0</v>
      </c>
      <c r="K56" s="8">
        <v>46</v>
      </c>
      <c r="L56" s="8"/>
      <c r="M56" s="20">
        <v>23</v>
      </c>
      <c r="N56" s="139" t="s">
        <v>1</v>
      </c>
      <c r="O56" s="8" t="s">
        <v>801</v>
      </c>
      <c r="P56" s="18">
        <v>7</v>
      </c>
      <c r="Q56" s="18">
        <v>0</v>
      </c>
      <c r="R56" s="18">
        <v>8</v>
      </c>
      <c r="S56" s="27">
        <v>0.72727272727272729</v>
      </c>
      <c r="T56" s="13" t="s">
        <v>702</v>
      </c>
      <c r="U56" s="13" t="s">
        <v>701</v>
      </c>
      <c r="V56" s="13" t="s">
        <v>702</v>
      </c>
      <c r="W56" s="136">
        <v>850743331</v>
      </c>
      <c r="X56" s="136" t="b">
        <v>1</v>
      </c>
      <c r="Y56" s="8" t="s">
        <v>1</v>
      </c>
      <c r="Z56" s="8" t="b">
        <v>1</v>
      </c>
      <c r="AA56" s="10" t="b">
        <v>1</v>
      </c>
      <c r="AB56" s="12" t="s">
        <v>454</v>
      </c>
      <c r="AC56" s="137" t="b">
        <v>0</v>
      </c>
      <c r="AD56" s="18">
        <v>7</v>
      </c>
      <c r="AE56" s="12" t="s">
        <v>454</v>
      </c>
      <c r="AF56" s="138" t="b">
        <v>1</v>
      </c>
      <c r="AG56" s="138" t="b">
        <v>0</v>
      </c>
      <c r="AH56" s="12" t="s">
        <v>454</v>
      </c>
      <c r="AI56" s="12" t="s">
        <v>466</v>
      </c>
      <c r="AJ56" s="12" t="s">
        <v>448</v>
      </c>
      <c r="AK56" s="12" t="s">
        <v>442</v>
      </c>
      <c r="AL56" s="12" t="s">
        <v>451</v>
      </c>
      <c r="AM56" s="12" t="s">
        <v>463</v>
      </c>
      <c r="AN56" s="12" t="s">
        <v>469</v>
      </c>
      <c r="AO56" s="12" t="s">
        <v>478</v>
      </c>
      <c r="AP56" s="19" t="s">
        <v>476</v>
      </c>
    </row>
    <row r="57" spans="1:42" x14ac:dyDescent="0.3">
      <c r="A57" s="8">
        <v>1416</v>
      </c>
      <c r="B57" s="8" t="b">
        <v>0</v>
      </c>
      <c r="C57" s="8" t="b">
        <v>1</v>
      </c>
      <c r="D57" s="8" t="b">
        <v>0</v>
      </c>
      <c r="E57" s="8" t="b">
        <v>0</v>
      </c>
      <c r="F57" s="8">
        <v>20</v>
      </c>
      <c r="G57" s="8">
        <v>3</v>
      </c>
      <c r="H57" s="8">
        <v>5</v>
      </c>
      <c r="I57" s="8" t="b">
        <v>1</v>
      </c>
      <c r="J57" s="8" t="b">
        <v>0</v>
      </c>
      <c r="K57" s="8">
        <v>47</v>
      </c>
      <c r="L57" s="8"/>
      <c r="M57" s="20">
        <v>23</v>
      </c>
      <c r="N57" s="139" t="s">
        <v>1</v>
      </c>
      <c r="O57" s="8" t="s">
        <v>839</v>
      </c>
      <c r="P57" s="18">
        <v>7</v>
      </c>
      <c r="Q57" s="18">
        <v>0</v>
      </c>
      <c r="R57" s="18">
        <v>8</v>
      </c>
      <c r="S57" s="27">
        <v>0.72727272727272729</v>
      </c>
      <c r="T57" s="13" t="s">
        <v>702</v>
      </c>
      <c r="U57" s="13" t="s">
        <v>713</v>
      </c>
      <c r="V57" s="13" t="s">
        <v>712</v>
      </c>
      <c r="W57" s="136">
        <v>694988304</v>
      </c>
      <c r="X57" s="136" t="b">
        <v>1</v>
      </c>
      <c r="Y57" s="8" t="s">
        <v>1</v>
      </c>
      <c r="Z57" s="8" t="b">
        <v>1</v>
      </c>
      <c r="AA57" s="10" t="b">
        <v>1</v>
      </c>
      <c r="AB57" s="12" t="s">
        <v>430</v>
      </c>
      <c r="AC57" s="137" t="b">
        <v>1</v>
      </c>
      <c r="AD57" s="18">
        <v>6</v>
      </c>
      <c r="AE57" s="12" t="s">
        <v>460</v>
      </c>
      <c r="AF57" s="138" t="b">
        <v>1</v>
      </c>
      <c r="AG57" s="138" t="b">
        <v>1</v>
      </c>
      <c r="AH57" s="12" t="s">
        <v>460</v>
      </c>
      <c r="AI57" s="12" t="s">
        <v>466</v>
      </c>
      <c r="AJ57" s="12" t="s">
        <v>448</v>
      </c>
      <c r="AK57" s="12" t="s">
        <v>445</v>
      </c>
      <c r="AL57" s="12" t="s">
        <v>451</v>
      </c>
      <c r="AM57" s="12" t="s">
        <v>471</v>
      </c>
      <c r="AN57" s="12" t="s">
        <v>430</v>
      </c>
      <c r="AO57" s="12" t="s">
        <v>478</v>
      </c>
      <c r="AP57" s="19" t="s">
        <v>476</v>
      </c>
    </row>
    <row r="58" spans="1:42" x14ac:dyDescent="0.3">
      <c r="A58" s="8">
        <v>93</v>
      </c>
      <c r="B58" s="8" t="b">
        <v>0</v>
      </c>
      <c r="C58" s="8" t="b">
        <v>1</v>
      </c>
      <c r="D58" s="8" t="b">
        <v>0</v>
      </c>
      <c r="E58" s="8" t="b">
        <v>0</v>
      </c>
      <c r="F58" s="8">
        <v>20</v>
      </c>
      <c r="G58" s="8">
        <v>3</v>
      </c>
      <c r="H58" s="8">
        <v>1</v>
      </c>
      <c r="I58" s="8" t="b">
        <v>0</v>
      </c>
      <c r="J58" s="8" t="b">
        <v>0</v>
      </c>
      <c r="K58" s="8">
        <v>48</v>
      </c>
      <c r="L58" s="8"/>
      <c r="M58" s="20">
        <v>23</v>
      </c>
      <c r="N58" s="139" t="s">
        <v>1</v>
      </c>
      <c r="O58" s="8" t="s">
        <v>835</v>
      </c>
      <c r="P58" s="18">
        <v>7</v>
      </c>
      <c r="Q58" s="18">
        <v>0</v>
      </c>
      <c r="R58" s="18">
        <v>8</v>
      </c>
      <c r="S58" s="27">
        <v>0.72727272727272729</v>
      </c>
      <c r="T58" s="13" t="s">
        <v>700</v>
      </c>
      <c r="U58" s="13" t="s">
        <v>713</v>
      </c>
      <c r="V58" s="13" t="s">
        <v>702</v>
      </c>
      <c r="W58" s="136">
        <v>668239591</v>
      </c>
      <c r="X58" s="136" t="b">
        <v>1</v>
      </c>
      <c r="Y58" s="8" t="s">
        <v>1</v>
      </c>
      <c r="Z58" s="8" t="b">
        <v>1</v>
      </c>
      <c r="AA58" s="10" t="b">
        <v>1</v>
      </c>
      <c r="AB58" s="12" t="s">
        <v>448</v>
      </c>
      <c r="AC58" s="137" t="b">
        <v>1</v>
      </c>
      <c r="AD58" s="18">
        <v>8</v>
      </c>
      <c r="AE58" s="12" t="s">
        <v>469</v>
      </c>
      <c r="AF58" s="138" t="b">
        <v>0</v>
      </c>
      <c r="AG58" s="138" t="b">
        <v>0</v>
      </c>
      <c r="AH58" s="12" t="s">
        <v>454</v>
      </c>
      <c r="AI58" s="12" t="s">
        <v>466</v>
      </c>
      <c r="AJ58" s="12" t="s">
        <v>448</v>
      </c>
      <c r="AK58" s="12" t="s">
        <v>442</v>
      </c>
      <c r="AL58" s="12" t="s">
        <v>451</v>
      </c>
      <c r="AM58" s="12" t="s">
        <v>463</v>
      </c>
      <c r="AN58" s="12" t="s">
        <v>430</v>
      </c>
      <c r="AO58" s="12" t="s">
        <v>474</v>
      </c>
      <c r="AP58" s="19" t="s">
        <v>476</v>
      </c>
    </row>
    <row r="59" spans="1:42" s="9" customFormat="1" x14ac:dyDescent="0.3">
      <c r="A59" s="8">
        <v>1480</v>
      </c>
      <c r="B59" s="8" t="b">
        <v>0</v>
      </c>
      <c r="C59" s="8" t="b">
        <v>0</v>
      </c>
      <c r="D59" s="8" t="b">
        <v>0</v>
      </c>
      <c r="E59" s="8" t="b">
        <v>0</v>
      </c>
      <c r="F59" s="8">
        <v>20</v>
      </c>
      <c r="G59" s="8">
        <v>3</v>
      </c>
      <c r="H59" s="8">
        <v>2</v>
      </c>
      <c r="I59" s="8" t="b">
        <v>0</v>
      </c>
      <c r="J59" s="8" t="b">
        <v>0</v>
      </c>
      <c r="K59" s="8">
        <v>49</v>
      </c>
      <c r="L59" s="8"/>
      <c r="M59" s="20">
        <v>23</v>
      </c>
      <c r="N59" s="139" t="s">
        <v>1</v>
      </c>
      <c r="O59" s="8" t="s">
        <v>773</v>
      </c>
      <c r="P59" s="18">
        <v>7</v>
      </c>
      <c r="Q59" s="18">
        <v>0</v>
      </c>
      <c r="R59" s="18">
        <v>8</v>
      </c>
      <c r="S59" s="27">
        <v>0.72727272727272729</v>
      </c>
      <c r="T59" s="13" t="s">
        <v>700</v>
      </c>
      <c r="U59" s="13" t="s">
        <v>701</v>
      </c>
      <c r="V59" s="13" t="s">
        <v>712</v>
      </c>
      <c r="W59" s="136">
        <v>660069787</v>
      </c>
      <c r="X59" s="136" t="b">
        <v>1</v>
      </c>
      <c r="Y59" s="8" t="s">
        <v>1</v>
      </c>
      <c r="Z59" s="8" t="b">
        <v>1</v>
      </c>
      <c r="AA59" s="10" t="b">
        <v>1</v>
      </c>
      <c r="AB59" s="12" t="s">
        <v>442</v>
      </c>
      <c r="AC59" s="137" t="b">
        <v>1</v>
      </c>
      <c r="AD59" s="18">
        <v>7</v>
      </c>
      <c r="AE59" s="12" t="s">
        <v>448</v>
      </c>
      <c r="AF59" s="138" t="b">
        <v>1</v>
      </c>
      <c r="AG59" s="138" t="b">
        <v>1</v>
      </c>
      <c r="AH59" s="12" t="s">
        <v>454</v>
      </c>
      <c r="AI59" s="12" t="s">
        <v>466</v>
      </c>
      <c r="AJ59" s="12" t="s">
        <v>448</v>
      </c>
      <c r="AK59" s="12" t="s">
        <v>442</v>
      </c>
      <c r="AL59" s="12" t="s">
        <v>433</v>
      </c>
      <c r="AM59" s="12" t="s">
        <v>463</v>
      </c>
      <c r="AN59" s="12" t="s">
        <v>430</v>
      </c>
      <c r="AO59" s="12" t="s">
        <v>478</v>
      </c>
      <c r="AP59" s="19" t="s">
        <v>476</v>
      </c>
    </row>
    <row r="60" spans="1:42" x14ac:dyDescent="0.3">
      <c r="A60" s="8">
        <v>299</v>
      </c>
      <c r="B60" s="8" t="b">
        <v>0</v>
      </c>
      <c r="C60" s="8" t="b">
        <v>0</v>
      </c>
      <c r="D60" s="8" t="b">
        <v>0</v>
      </c>
      <c r="E60" s="8" t="b">
        <v>0</v>
      </c>
      <c r="F60" s="8">
        <v>98</v>
      </c>
      <c r="G60" s="8">
        <v>-75</v>
      </c>
      <c r="H60" s="8">
        <v>3</v>
      </c>
      <c r="I60" s="8" t="b">
        <v>0</v>
      </c>
      <c r="J60" s="8" t="b">
        <v>0</v>
      </c>
      <c r="K60" s="8">
        <v>50</v>
      </c>
      <c r="L60" s="8"/>
      <c r="M60" s="20">
        <v>23</v>
      </c>
      <c r="N60" s="139" t="s">
        <v>999</v>
      </c>
      <c r="O60" s="8" t="s">
        <v>843</v>
      </c>
      <c r="P60" s="18">
        <v>8</v>
      </c>
      <c r="Q60" s="18">
        <v>0</v>
      </c>
      <c r="R60" s="18">
        <v>8</v>
      </c>
      <c r="S60" s="27">
        <v>0.72727272727272729</v>
      </c>
      <c r="T60" s="13" t="s">
        <v>700</v>
      </c>
      <c r="U60" s="13" t="s">
        <v>713</v>
      </c>
      <c r="V60" s="13" t="s">
        <v>714</v>
      </c>
      <c r="W60" s="136">
        <v>535182429</v>
      </c>
      <c r="X60" s="136" t="b">
        <v>1</v>
      </c>
      <c r="Y60" s="8">
        <v>175</v>
      </c>
      <c r="Z60" s="8" t="b">
        <v>1</v>
      </c>
      <c r="AA60" s="10" t="b">
        <v>1</v>
      </c>
      <c r="AB60" s="12" t="s">
        <v>454</v>
      </c>
      <c r="AC60" s="137" t="b">
        <v>0</v>
      </c>
      <c r="AD60" s="18">
        <v>8</v>
      </c>
      <c r="AE60" s="12" t="s">
        <v>442</v>
      </c>
      <c r="AF60" s="138" t="b">
        <v>1</v>
      </c>
      <c r="AG60" s="138" t="b">
        <v>1</v>
      </c>
      <c r="AH60" s="12" t="s">
        <v>454</v>
      </c>
      <c r="AI60" s="12" t="s">
        <v>466</v>
      </c>
      <c r="AJ60" s="12" t="s">
        <v>448</v>
      </c>
      <c r="AK60" s="12" t="s">
        <v>442</v>
      </c>
      <c r="AL60" s="12" t="s">
        <v>451</v>
      </c>
      <c r="AM60" s="12" t="s">
        <v>463</v>
      </c>
      <c r="AN60" s="12" t="s">
        <v>430</v>
      </c>
      <c r="AO60" s="12" t="s">
        <v>478</v>
      </c>
      <c r="AP60" s="19" t="s">
        <v>476</v>
      </c>
    </row>
    <row r="61" spans="1:42" s="9" customFormat="1" x14ac:dyDescent="0.3">
      <c r="A61" s="8">
        <v>67</v>
      </c>
      <c r="B61" s="8" t="b">
        <v>0</v>
      </c>
      <c r="C61" s="8" t="b">
        <v>0</v>
      </c>
      <c r="D61" s="8" t="b">
        <v>0</v>
      </c>
      <c r="E61" s="8" t="b">
        <v>0</v>
      </c>
      <c r="F61" s="8">
        <v>20</v>
      </c>
      <c r="G61" s="8">
        <v>3</v>
      </c>
      <c r="H61" s="8">
        <v>4</v>
      </c>
      <c r="I61" s="8" t="b">
        <v>0</v>
      </c>
      <c r="J61" s="8" t="b">
        <v>0</v>
      </c>
      <c r="K61" s="8">
        <v>51</v>
      </c>
      <c r="L61" s="8"/>
      <c r="M61" s="20">
        <v>23</v>
      </c>
      <c r="N61" s="139" t="s">
        <v>1</v>
      </c>
      <c r="O61" s="8" t="s">
        <v>775</v>
      </c>
      <c r="P61" s="18">
        <v>7</v>
      </c>
      <c r="Q61" s="18">
        <v>0</v>
      </c>
      <c r="R61" s="18">
        <v>8</v>
      </c>
      <c r="S61" s="27">
        <v>0.72727272727272729</v>
      </c>
      <c r="T61" s="13" t="s">
        <v>700</v>
      </c>
      <c r="U61" s="13" t="s">
        <v>713</v>
      </c>
      <c r="V61" s="13" t="s">
        <v>702</v>
      </c>
      <c r="W61" s="136">
        <v>503772034</v>
      </c>
      <c r="X61" s="136" t="b">
        <v>1</v>
      </c>
      <c r="Y61" s="8" t="s">
        <v>1</v>
      </c>
      <c r="Z61" s="8" t="b">
        <v>1</v>
      </c>
      <c r="AA61" s="10" t="b">
        <v>1</v>
      </c>
      <c r="AB61" s="12" t="s">
        <v>442</v>
      </c>
      <c r="AC61" s="137" t="b">
        <v>1</v>
      </c>
      <c r="AD61" s="18">
        <v>7</v>
      </c>
      <c r="AE61" s="12" t="s">
        <v>460</v>
      </c>
      <c r="AF61" s="138" t="b">
        <v>0</v>
      </c>
      <c r="AG61" s="138" t="b">
        <v>1</v>
      </c>
      <c r="AH61" s="12" t="s">
        <v>454</v>
      </c>
      <c r="AI61" s="12" t="s">
        <v>466</v>
      </c>
      <c r="AJ61" s="12" t="s">
        <v>448</v>
      </c>
      <c r="AK61" s="12" t="s">
        <v>442</v>
      </c>
      <c r="AL61" s="12" t="s">
        <v>433</v>
      </c>
      <c r="AM61" s="12" t="s">
        <v>463</v>
      </c>
      <c r="AN61" s="12" t="s">
        <v>430</v>
      </c>
      <c r="AO61" s="12" t="s">
        <v>478</v>
      </c>
      <c r="AP61" s="19" t="s">
        <v>476</v>
      </c>
    </row>
    <row r="62" spans="1:42" x14ac:dyDescent="0.3">
      <c r="A62" s="8">
        <v>21</v>
      </c>
      <c r="B62" s="8" t="b">
        <v>0</v>
      </c>
      <c r="C62" s="8" t="b">
        <v>0</v>
      </c>
      <c r="D62" s="8" t="b">
        <v>0</v>
      </c>
      <c r="E62" s="8" t="b">
        <v>0</v>
      </c>
      <c r="F62" s="8">
        <v>20</v>
      </c>
      <c r="G62" s="8">
        <v>3</v>
      </c>
      <c r="H62" s="8">
        <v>5</v>
      </c>
      <c r="I62" s="8" t="b">
        <v>0</v>
      </c>
      <c r="J62" s="8" t="b">
        <v>0</v>
      </c>
      <c r="K62" s="8">
        <v>52</v>
      </c>
      <c r="L62" s="8"/>
      <c r="M62" s="20">
        <v>23</v>
      </c>
      <c r="N62" s="139" t="s">
        <v>1</v>
      </c>
      <c r="O62" s="8" t="s">
        <v>852</v>
      </c>
      <c r="P62" s="18">
        <v>7</v>
      </c>
      <c r="Q62" s="18">
        <v>0</v>
      </c>
      <c r="R62" s="18">
        <v>8</v>
      </c>
      <c r="S62" s="27">
        <v>0.72727272727272729</v>
      </c>
      <c r="T62" s="13" t="s">
        <v>700</v>
      </c>
      <c r="U62" s="13" t="s">
        <v>701</v>
      </c>
      <c r="V62" s="13" t="s">
        <v>702</v>
      </c>
      <c r="W62" s="136">
        <v>473895015</v>
      </c>
      <c r="X62" s="136" t="b">
        <v>1</v>
      </c>
      <c r="Y62" s="8" t="s">
        <v>1</v>
      </c>
      <c r="Z62" s="8" t="b">
        <v>1</v>
      </c>
      <c r="AA62" s="10" t="b">
        <v>1</v>
      </c>
      <c r="AB62" s="12" t="s">
        <v>454</v>
      </c>
      <c r="AC62" s="137" t="b">
        <v>0</v>
      </c>
      <c r="AD62" s="18">
        <v>8</v>
      </c>
      <c r="AE62" s="12" t="s">
        <v>463</v>
      </c>
      <c r="AF62" s="138" t="b">
        <v>1</v>
      </c>
      <c r="AG62" s="138" t="b">
        <v>1</v>
      </c>
      <c r="AH62" s="12" t="s">
        <v>454</v>
      </c>
      <c r="AI62" s="12" t="s">
        <v>466</v>
      </c>
      <c r="AJ62" s="12" t="s">
        <v>448</v>
      </c>
      <c r="AK62" s="12" t="s">
        <v>442</v>
      </c>
      <c r="AL62" s="12" t="s">
        <v>433</v>
      </c>
      <c r="AM62" s="12" t="s">
        <v>463</v>
      </c>
      <c r="AN62" s="12" t="s">
        <v>430</v>
      </c>
      <c r="AO62" s="12" t="s">
        <v>478</v>
      </c>
      <c r="AP62" s="19" t="s">
        <v>476</v>
      </c>
    </row>
    <row r="63" spans="1:42" x14ac:dyDescent="0.3">
      <c r="A63" s="8">
        <v>36</v>
      </c>
      <c r="B63" s="8" t="b">
        <v>0</v>
      </c>
      <c r="C63" s="8" t="b">
        <v>1</v>
      </c>
      <c r="D63" s="8" t="b">
        <v>0</v>
      </c>
      <c r="E63" s="8" t="b">
        <v>0</v>
      </c>
      <c r="F63" s="8">
        <v>98</v>
      </c>
      <c r="G63" s="8">
        <v>-75</v>
      </c>
      <c r="H63" s="8">
        <v>1</v>
      </c>
      <c r="I63" s="8" t="b">
        <v>1</v>
      </c>
      <c r="J63" s="8" t="b">
        <v>0</v>
      </c>
      <c r="K63" s="8">
        <v>53</v>
      </c>
      <c r="L63" s="8"/>
      <c r="M63" s="20">
        <v>23</v>
      </c>
      <c r="N63" s="139" t="s">
        <v>999</v>
      </c>
      <c r="O63" s="8" t="s">
        <v>752</v>
      </c>
      <c r="P63" s="18">
        <v>8</v>
      </c>
      <c r="Q63" s="18">
        <v>0</v>
      </c>
      <c r="R63" s="18">
        <v>8</v>
      </c>
      <c r="S63" s="27">
        <v>0.72727272727272729</v>
      </c>
      <c r="T63" s="13" t="s">
        <v>700</v>
      </c>
      <c r="U63" s="13" t="s">
        <v>701</v>
      </c>
      <c r="V63" s="13" t="s">
        <v>714</v>
      </c>
      <c r="W63" s="136">
        <v>281107791</v>
      </c>
      <c r="X63" s="136" t="b">
        <v>1</v>
      </c>
      <c r="Y63" s="8">
        <v>185</v>
      </c>
      <c r="Z63" s="8" t="b">
        <v>1</v>
      </c>
      <c r="AA63" s="10" t="b">
        <v>1</v>
      </c>
      <c r="AB63" s="12" t="s">
        <v>466</v>
      </c>
      <c r="AC63" s="137" t="b">
        <v>1</v>
      </c>
      <c r="AD63" s="18">
        <v>5</v>
      </c>
      <c r="AE63" s="12" t="s">
        <v>460</v>
      </c>
      <c r="AF63" s="138" t="b">
        <v>1</v>
      </c>
      <c r="AG63" s="138" t="b">
        <v>1</v>
      </c>
      <c r="AH63" s="12" t="s">
        <v>460</v>
      </c>
      <c r="AI63" s="12" t="s">
        <v>466</v>
      </c>
      <c r="AJ63" s="12" t="s">
        <v>448</v>
      </c>
      <c r="AK63" s="12" t="s">
        <v>445</v>
      </c>
      <c r="AL63" s="12" t="s">
        <v>451</v>
      </c>
      <c r="AM63" s="12" t="s">
        <v>463</v>
      </c>
      <c r="AN63" s="12" t="s">
        <v>430</v>
      </c>
      <c r="AO63" s="12" t="s">
        <v>478</v>
      </c>
      <c r="AP63" s="19" t="s">
        <v>476</v>
      </c>
    </row>
    <row r="64" spans="1:42" x14ac:dyDescent="0.3">
      <c r="A64" s="8">
        <v>52</v>
      </c>
      <c r="B64" s="8" t="b">
        <v>0</v>
      </c>
      <c r="C64" s="8" t="b">
        <v>0</v>
      </c>
      <c r="D64" s="8" t="b">
        <v>0</v>
      </c>
      <c r="E64" s="8" t="b">
        <v>0</v>
      </c>
      <c r="F64" s="8">
        <v>20</v>
      </c>
      <c r="G64" s="8">
        <v>3</v>
      </c>
      <c r="H64" s="8">
        <v>2</v>
      </c>
      <c r="I64" s="8" t="b">
        <v>1</v>
      </c>
      <c r="J64" s="8" t="b">
        <v>0</v>
      </c>
      <c r="K64" s="8">
        <v>54</v>
      </c>
      <c r="L64" s="8"/>
      <c r="M64" s="20">
        <v>23</v>
      </c>
      <c r="N64" s="139" t="s">
        <v>1</v>
      </c>
      <c r="O64" s="8" t="s">
        <v>819</v>
      </c>
      <c r="P64" s="18">
        <v>7</v>
      </c>
      <c r="Q64" s="18">
        <v>0</v>
      </c>
      <c r="R64" s="18">
        <v>8</v>
      </c>
      <c r="S64" s="27">
        <v>0.72727272727272729</v>
      </c>
      <c r="T64" s="13" t="s">
        <v>700</v>
      </c>
      <c r="U64" s="13" t="s">
        <v>701</v>
      </c>
      <c r="V64" s="13" t="s">
        <v>702</v>
      </c>
      <c r="W64" s="136">
        <v>266652152</v>
      </c>
      <c r="X64" s="136" t="b">
        <v>1</v>
      </c>
      <c r="Y64" s="8" t="s">
        <v>1</v>
      </c>
      <c r="Z64" s="8" t="b">
        <v>1</v>
      </c>
      <c r="AA64" s="10" t="b">
        <v>1</v>
      </c>
      <c r="AB64" s="12" t="s">
        <v>463</v>
      </c>
      <c r="AC64" s="137" t="b">
        <v>1</v>
      </c>
      <c r="AD64" s="18">
        <v>7</v>
      </c>
      <c r="AE64" s="12" t="s">
        <v>454</v>
      </c>
      <c r="AF64" s="138" t="b">
        <v>1</v>
      </c>
      <c r="AG64" s="138" t="b">
        <v>0</v>
      </c>
      <c r="AH64" s="12" t="s">
        <v>454</v>
      </c>
      <c r="AI64" s="12" t="s">
        <v>466</v>
      </c>
      <c r="AJ64" s="12" t="s">
        <v>448</v>
      </c>
      <c r="AK64" s="12" t="s">
        <v>442</v>
      </c>
      <c r="AL64" s="12" t="s">
        <v>451</v>
      </c>
      <c r="AM64" s="12" t="s">
        <v>463</v>
      </c>
      <c r="AN64" s="12" t="s">
        <v>430</v>
      </c>
      <c r="AO64" s="12" t="s">
        <v>474</v>
      </c>
      <c r="AP64" s="19" t="s">
        <v>476</v>
      </c>
    </row>
    <row r="65" spans="1:42" x14ac:dyDescent="0.3">
      <c r="A65" s="8">
        <v>1458</v>
      </c>
      <c r="B65" s="8" t="b">
        <v>0</v>
      </c>
      <c r="C65" s="8" t="b">
        <v>0</v>
      </c>
      <c r="D65" s="8" t="b">
        <v>0</v>
      </c>
      <c r="E65" s="8" t="b">
        <v>0</v>
      </c>
      <c r="F65" s="8">
        <v>20</v>
      </c>
      <c r="G65" s="8">
        <v>3</v>
      </c>
      <c r="H65" s="8">
        <v>3</v>
      </c>
      <c r="I65" s="8" t="b">
        <v>1</v>
      </c>
      <c r="J65" s="8" t="b">
        <v>0</v>
      </c>
      <c r="K65" s="8">
        <v>55</v>
      </c>
      <c r="L65" s="8"/>
      <c r="M65" s="20">
        <v>23</v>
      </c>
      <c r="N65" s="139" t="s">
        <v>1</v>
      </c>
      <c r="O65" s="8" t="s">
        <v>818</v>
      </c>
      <c r="P65" s="18">
        <v>7</v>
      </c>
      <c r="Q65" s="18">
        <v>0</v>
      </c>
      <c r="R65" s="18">
        <v>8</v>
      </c>
      <c r="S65" s="27">
        <v>0.72727272727272729</v>
      </c>
      <c r="T65" s="13" t="s">
        <v>702</v>
      </c>
      <c r="U65" s="13" t="s">
        <v>713</v>
      </c>
      <c r="V65" s="13" t="s">
        <v>712</v>
      </c>
      <c r="W65" s="136">
        <v>244228674</v>
      </c>
      <c r="X65" s="136" t="b">
        <v>1</v>
      </c>
      <c r="Y65" s="8" t="s">
        <v>1</v>
      </c>
      <c r="Z65" s="8" t="b">
        <v>1</v>
      </c>
      <c r="AA65" s="10" t="b">
        <v>1</v>
      </c>
      <c r="AB65" s="12" t="s">
        <v>448</v>
      </c>
      <c r="AC65" s="137" t="b">
        <v>1</v>
      </c>
      <c r="AD65" s="18">
        <v>8</v>
      </c>
      <c r="AE65" s="12" t="s">
        <v>466</v>
      </c>
      <c r="AF65" s="138" t="b">
        <v>1</v>
      </c>
      <c r="AG65" s="138" t="b">
        <v>1</v>
      </c>
      <c r="AH65" s="12" t="s">
        <v>460</v>
      </c>
      <c r="AI65" s="12" t="s">
        <v>466</v>
      </c>
      <c r="AJ65" s="12" t="s">
        <v>448</v>
      </c>
      <c r="AK65" s="12" t="s">
        <v>445</v>
      </c>
      <c r="AL65" s="12" t="s">
        <v>433</v>
      </c>
      <c r="AM65" s="12" t="s">
        <v>463</v>
      </c>
      <c r="AN65" s="12" t="s">
        <v>430</v>
      </c>
      <c r="AO65" s="12" t="s">
        <v>478</v>
      </c>
      <c r="AP65" s="19" t="s">
        <v>476</v>
      </c>
    </row>
    <row r="66" spans="1:42" x14ac:dyDescent="0.3">
      <c r="A66" s="8">
        <v>205</v>
      </c>
      <c r="B66" s="8" t="b">
        <v>0</v>
      </c>
      <c r="C66" s="8" t="b">
        <v>0</v>
      </c>
      <c r="D66" s="8" t="b">
        <v>0</v>
      </c>
      <c r="E66" s="8" t="b">
        <v>0</v>
      </c>
      <c r="F66" s="8">
        <v>98</v>
      </c>
      <c r="G66" s="8">
        <v>-75</v>
      </c>
      <c r="H66" s="8">
        <v>4</v>
      </c>
      <c r="I66" s="8" t="b">
        <v>1</v>
      </c>
      <c r="J66" s="8" t="b">
        <v>0</v>
      </c>
      <c r="K66" s="8">
        <v>56</v>
      </c>
      <c r="L66" s="8"/>
      <c r="M66" s="20">
        <v>23</v>
      </c>
      <c r="N66" s="139" t="s">
        <v>999</v>
      </c>
      <c r="O66" s="8" t="s">
        <v>717</v>
      </c>
      <c r="P66" s="18">
        <v>8</v>
      </c>
      <c r="Q66" s="18">
        <v>0</v>
      </c>
      <c r="R66" s="18">
        <v>8</v>
      </c>
      <c r="S66" s="27">
        <v>0.72727272727272729</v>
      </c>
      <c r="T66" s="13" t="s">
        <v>700</v>
      </c>
      <c r="U66" s="13" t="s">
        <v>713</v>
      </c>
      <c r="V66" s="13" t="s">
        <v>702</v>
      </c>
      <c r="W66" s="136">
        <v>215567536</v>
      </c>
      <c r="X66" s="136" t="b">
        <v>1</v>
      </c>
      <c r="Y66" s="8">
        <v>167</v>
      </c>
      <c r="Z66" s="8" t="b">
        <v>1</v>
      </c>
      <c r="AA66" s="10" t="b">
        <v>1</v>
      </c>
      <c r="AB66" s="12" t="s">
        <v>476</v>
      </c>
      <c r="AC66" s="137" t="b">
        <v>1</v>
      </c>
      <c r="AD66" s="18">
        <v>8</v>
      </c>
      <c r="AE66" s="12" t="s">
        <v>451</v>
      </c>
      <c r="AF66" s="138" t="b">
        <v>1</v>
      </c>
      <c r="AG66" s="138" t="b">
        <v>1</v>
      </c>
      <c r="AH66" s="12" t="s">
        <v>454</v>
      </c>
      <c r="AI66" s="12" t="s">
        <v>466</v>
      </c>
      <c r="AJ66" s="12" t="s">
        <v>448</v>
      </c>
      <c r="AK66" s="12" t="s">
        <v>442</v>
      </c>
      <c r="AL66" s="12" t="s">
        <v>451</v>
      </c>
      <c r="AM66" s="12" t="s">
        <v>463</v>
      </c>
      <c r="AN66" s="12" t="s">
        <v>430</v>
      </c>
      <c r="AO66" s="12" t="s">
        <v>478</v>
      </c>
      <c r="AP66" s="19" t="s">
        <v>476</v>
      </c>
    </row>
    <row r="67" spans="1:42" x14ac:dyDescent="0.3">
      <c r="A67" s="8">
        <v>75</v>
      </c>
      <c r="B67" s="8" t="b">
        <v>0</v>
      </c>
      <c r="C67" s="8" t="b">
        <v>1</v>
      </c>
      <c r="D67" s="8" t="b">
        <v>0</v>
      </c>
      <c r="E67" s="8" t="b">
        <v>0</v>
      </c>
      <c r="F67" s="8">
        <v>98</v>
      </c>
      <c r="G67" s="8">
        <v>-75</v>
      </c>
      <c r="H67" s="8">
        <v>5</v>
      </c>
      <c r="I67" s="8" t="b">
        <v>1</v>
      </c>
      <c r="J67" s="8" t="b">
        <v>0</v>
      </c>
      <c r="K67" s="8">
        <v>57</v>
      </c>
      <c r="L67" s="8"/>
      <c r="M67" s="20">
        <v>23</v>
      </c>
      <c r="N67" s="139" t="s">
        <v>999</v>
      </c>
      <c r="O67" s="8" t="s">
        <v>811</v>
      </c>
      <c r="P67" s="18">
        <v>8</v>
      </c>
      <c r="Q67" s="18">
        <v>0</v>
      </c>
      <c r="R67" s="18">
        <v>8</v>
      </c>
      <c r="S67" s="27">
        <v>0.72727272727272729</v>
      </c>
      <c r="T67" s="13" t="s">
        <v>700</v>
      </c>
      <c r="U67" s="13" t="s">
        <v>713</v>
      </c>
      <c r="V67" s="13" t="s">
        <v>714</v>
      </c>
      <c r="W67" s="136">
        <v>127763145</v>
      </c>
      <c r="X67" s="136" t="b">
        <v>1</v>
      </c>
      <c r="Y67" s="8">
        <v>175</v>
      </c>
      <c r="Z67" s="8" t="b">
        <v>1</v>
      </c>
      <c r="AA67" s="10" t="b">
        <v>1</v>
      </c>
      <c r="AB67" s="12" t="s">
        <v>454</v>
      </c>
      <c r="AC67" s="137" t="b">
        <v>0</v>
      </c>
      <c r="AD67" s="18">
        <v>7</v>
      </c>
      <c r="AE67" s="12" t="s">
        <v>451</v>
      </c>
      <c r="AF67" s="138" t="b">
        <v>1</v>
      </c>
      <c r="AG67" s="138" t="b">
        <v>1</v>
      </c>
      <c r="AH67" s="12" t="s">
        <v>454</v>
      </c>
      <c r="AI67" s="12" t="s">
        <v>466</v>
      </c>
      <c r="AJ67" s="12" t="s">
        <v>448</v>
      </c>
      <c r="AK67" s="12" t="s">
        <v>442</v>
      </c>
      <c r="AL67" s="12" t="s">
        <v>451</v>
      </c>
      <c r="AM67" s="12" t="s">
        <v>463</v>
      </c>
      <c r="AN67" s="12" t="s">
        <v>430</v>
      </c>
      <c r="AO67" s="12" t="s">
        <v>478</v>
      </c>
      <c r="AP67" s="19" t="s">
        <v>476</v>
      </c>
    </row>
    <row r="68" spans="1:42" x14ac:dyDescent="0.3">
      <c r="A68" s="8">
        <v>144</v>
      </c>
      <c r="B68" s="8" t="b">
        <v>0</v>
      </c>
      <c r="C68" s="8" t="b">
        <v>1</v>
      </c>
      <c r="D68" s="8" t="b">
        <v>0</v>
      </c>
      <c r="E68" s="8" t="b">
        <v>0</v>
      </c>
      <c r="F68" s="8">
        <v>1</v>
      </c>
      <c r="G68" s="8">
        <v>22</v>
      </c>
      <c r="H68" s="8">
        <v>1</v>
      </c>
      <c r="I68" s="8" t="b">
        <v>0</v>
      </c>
      <c r="J68" s="8" t="b">
        <v>0</v>
      </c>
      <c r="K68" s="8">
        <v>58</v>
      </c>
      <c r="L68" s="8"/>
      <c r="M68" s="20">
        <v>23</v>
      </c>
      <c r="N68" s="139" t="s">
        <v>998</v>
      </c>
      <c r="O68" s="8" t="s">
        <v>856</v>
      </c>
      <c r="P68" s="18">
        <v>6</v>
      </c>
      <c r="Q68" s="18">
        <v>0</v>
      </c>
      <c r="R68" s="18">
        <v>8</v>
      </c>
      <c r="S68" s="27">
        <v>0.72727272727272729</v>
      </c>
      <c r="T68" s="13" t="s">
        <v>700</v>
      </c>
      <c r="U68" s="13" t="s">
        <v>713</v>
      </c>
      <c r="V68" s="13" t="s">
        <v>702</v>
      </c>
      <c r="W68" s="136">
        <v>111618678</v>
      </c>
      <c r="X68" s="136" t="b">
        <v>1</v>
      </c>
      <c r="Y68" s="8" t="s">
        <v>1</v>
      </c>
      <c r="Z68" s="8" t="b">
        <v>1</v>
      </c>
      <c r="AA68" s="10" t="b">
        <v>1</v>
      </c>
      <c r="AB68" s="12" t="s">
        <v>454</v>
      </c>
      <c r="AC68" s="137" t="b">
        <v>0</v>
      </c>
      <c r="AD68" s="18">
        <v>9</v>
      </c>
      <c r="AE68" s="12" t="s">
        <v>463</v>
      </c>
      <c r="AF68" s="138" t="b">
        <v>1</v>
      </c>
      <c r="AG68" s="138" t="b">
        <v>1</v>
      </c>
      <c r="AH68" s="12" t="s">
        <v>454</v>
      </c>
      <c r="AI68" s="12" t="s">
        <v>466</v>
      </c>
      <c r="AJ68" s="12" t="s">
        <v>448</v>
      </c>
      <c r="AK68" s="12" t="s">
        <v>445</v>
      </c>
      <c r="AL68" s="12" t="s">
        <v>451</v>
      </c>
      <c r="AM68" s="12" t="s">
        <v>463</v>
      </c>
      <c r="AN68" s="12" t="s">
        <v>430</v>
      </c>
      <c r="AO68" s="12" t="s">
        <v>474</v>
      </c>
      <c r="AP68" s="19" t="s">
        <v>476</v>
      </c>
    </row>
    <row r="69" spans="1:42" s="9" customFormat="1" x14ac:dyDescent="0.3">
      <c r="A69" s="8">
        <v>124</v>
      </c>
      <c r="B69" s="8" t="b">
        <v>0</v>
      </c>
      <c r="C69" s="8" t="b">
        <v>0</v>
      </c>
      <c r="D69" s="8" t="b">
        <v>0</v>
      </c>
      <c r="E69" s="8" t="b">
        <v>0</v>
      </c>
      <c r="F69" s="8">
        <v>98</v>
      </c>
      <c r="G69" s="8">
        <v>-75</v>
      </c>
      <c r="H69" s="8">
        <v>2</v>
      </c>
      <c r="I69" s="8" t="b">
        <v>0</v>
      </c>
      <c r="J69" s="8" t="b">
        <v>0</v>
      </c>
      <c r="K69" s="8">
        <v>59</v>
      </c>
      <c r="L69" s="8"/>
      <c r="M69" s="20">
        <v>23</v>
      </c>
      <c r="N69" s="139" t="s">
        <v>999</v>
      </c>
      <c r="O69" s="8" t="s">
        <v>716</v>
      </c>
      <c r="P69" s="18">
        <v>8</v>
      </c>
      <c r="Q69" s="18">
        <v>0</v>
      </c>
      <c r="R69" s="18">
        <v>8</v>
      </c>
      <c r="S69" s="27">
        <v>0.72727272727272729</v>
      </c>
      <c r="T69" s="13" t="s">
        <v>700</v>
      </c>
      <c r="U69" s="13" t="s">
        <v>713</v>
      </c>
      <c r="V69" s="13" t="s">
        <v>714</v>
      </c>
      <c r="W69" s="136">
        <v>96106543</v>
      </c>
      <c r="X69" s="136" t="b">
        <v>1</v>
      </c>
      <c r="Y69" s="8">
        <v>174</v>
      </c>
      <c r="Z69" s="8" t="b">
        <v>1</v>
      </c>
      <c r="AA69" s="10" t="b">
        <v>1</v>
      </c>
      <c r="AB69" s="12" t="s">
        <v>454</v>
      </c>
      <c r="AC69" s="137" t="b">
        <v>0</v>
      </c>
      <c r="AD69" s="18">
        <v>6</v>
      </c>
      <c r="AE69" s="12" t="s">
        <v>469</v>
      </c>
      <c r="AF69" s="138" t="b">
        <v>0</v>
      </c>
      <c r="AG69" s="138" t="b">
        <v>0</v>
      </c>
      <c r="AH69" s="12" t="s">
        <v>454</v>
      </c>
      <c r="AI69" s="12" t="s">
        <v>466</v>
      </c>
      <c r="AJ69" s="12" t="s">
        <v>448</v>
      </c>
      <c r="AK69" s="12" t="s">
        <v>442</v>
      </c>
      <c r="AL69" s="12" t="s">
        <v>451</v>
      </c>
      <c r="AM69" s="12" t="s">
        <v>463</v>
      </c>
      <c r="AN69" s="12" t="s">
        <v>430</v>
      </c>
      <c r="AO69" s="12" t="s">
        <v>478</v>
      </c>
      <c r="AP69" s="19" t="s">
        <v>476</v>
      </c>
    </row>
    <row r="70" spans="1:42" x14ac:dyDescent="0.3">
      <c r="A70" s="8">
        <v>41</v>
      </c>
      <c r="B70" s="8" t="b">
        <v>0</v>
      </c>
      <c r="C70" s="8" t="b">
        <v>0</v>
      </c>
      <c r="D70" s="8" t="b">
        <v>0</v>
      </c>
      <c r="E70" s="8">
        <v>0</v>
      </c>
      <c r="F70" s="8">
        <v>0</v>
      </c>
      <c r="G70" s="8">
        <v>23</v>
      </c>
      <c r="H70" s="8">
        <v>3</v>
      </c>
      <c r="I70" s="8" t="b">
        <v>0</v>
      </c>
      <c r="J70" s="8" t="b">
        <v>0</v>
      </c>
      <c r="K70" s="8">
        <v>60</v>
      </c>
      <c r="L70" s="8"/>
      <c r="M70" s="20">
        <v>23</v>
      </c>
      <c r="N70" s="139" t="s">
        <v>998</v>
      </c>
      <c r="O70" s="8" t="s">
        <v>715</v>
      </c>
      <c r="P70" s="18">
        <v>8</v>
      </c>
      <c r="Q70" s="18">
        <v>0</v>
      </c>
      <c r="R70" s="18">
        <v>8</v>
      </c>
      <c r="S70" s="27">
        <v>0.88888888888888884</v>
      </c>
      <c r="T70" s="13" t="s">
        <v>702</v>
      </c>
      <c r="U70" s="13" t="s">
        <v>713</v>
      </c>
      <c r="V70" s="13" t="s">
        <v>714</v>
      </c>
      <c r="W70" s="136">
        <v>56166235</v>
      </c>
      <c r="X70" s="136" t="b">
        <v>1</v>
      </c>
      <c r="Y70" s="8">
        <v>184</v>
      </c>
      <c r="Z70" s="8" t="b">
        <v>1</v>
      </c>
      <c r="AA70" s="10" t="b">
        <v>1</v>
      </c>
      <c r="AB70" s="12" t="s">
        <v>448</v>
      </c>
      <c r="AC70" s="137" t="b">
        <v>1</v>
      </c>
      <c r="AD70" s="18">
        <v>6</v>
      </c>
      <c r="AE70" s="12" t="s">
        <v>466</v>
      </c>
      <c r="AF70" s="138" t="b">
        <v>1</v>
      </c>
      <c r="AG70" s="138" t="b">
        <v>1</v>
      </c>
      <c r="AH70" s="12" t="s">
        <v>454</v>
      </c>
      <c r="AI70" s="12" t="s">
        <v>466</v>
      </c>
      <c r="AJ70" s="12" t="s">
        <v>448</v>
      </c>
      <c r="AK70" s="12" t="s">
        <v>442</v>
      </c>
      <c r="AL70" s="12" t="s">
        <v>451</v>
      </c>
      <c r="AM70" s="12" t="s">
        <v>463</v>
      </c>
      <c r="AN70" s="12" t="s">
        <v>430</v>
      </c>
      <c r="AO70" s="12" t="s">
        <v>478</v>
      </c>
      <c r="AP70" s="19" t="s">
        <v>476</v>
      </c>
    </row>
    <row r="71" spans="1:42" x14ac:dyDescent="0.3">
      <c r="A71" s="8">
        <v>293</v>
      </c>
      <c r="B71" s="8" t="b">
        <v>0</v>
      </c>
      <c r="C71" s="8" t="b">
        <v>1</v>
      </c>
      <c r="D71" s="8" t="b">
        <v>0</v>
      </c>
      <c r="E71" s="8" t="b">
        <v>0</v>
      </c>
      <c r="F71" s="8">
        <v>20</v>
      </c>
      <c r="G71" s="8">
        <v>3</v>
      </c>
      <c r="H71" s="8">
        <v>4</v>
      </c>
      <c r="I71" s="8" t="b">
        <v>0</v>
      </c>
      <c r="J71" s="8" t="b">
        <v>0</v>
      </c>
      <c r="K71" s="8">
        <v>61</v>
      </c>
      <c r="L71" s="8"/>
      <c r="M71" s="20">
        <v>23</v>
      </c>
      <c r="N71" s="139" t="s">
        <v>1</v>
      </c>
      <c r="O71" s="8" t="s">
        <v>867</v>
      </c>
      <c r="P71" s="18">
        <v>7</v>
      </c>
      <c r="Q71" s="18">
        <v>0</v>
      </c>
      <c r="R71" s="18">
        <v>8</v>
      </c>
      <c r="S71" s="27">
        <v>0.72727272727272729</v>
      </c>
      <c r="T71" s="13" t="s">
        <v>700</v>
      </c>
      <c r="U71" s="13" t="s">
        <v>713</v>
      </c>
      <c r="V71" s="13" t="s">
        <v>714</v>
      </c>
      <c r="W71" s="136">
        <v>16511347</v>
      </c>
      <c r="X71" s="136" t="b">
        <v>1</v>
      </c>
      <c r="Y71" s="8" t="s">
        <v>1</v>
      </c>
      <c r="Z71" s="8" t="b">
        <v>1</v>
      </c>
      <c r="AA71" s="10" t="b">
        <v>1</v>
      </c>
      <c r="AB71" s="12" t="s">
        <v>454</v>
      </c>
      <c r="AC71" s="137" t="b">
        <v>0</v>
      </c>
      <c r="AD71" s="18">
        <v>7</v>
      </c>
      <c r="AE71" s="12" t="s">
        <v>436</v>
      </c>
      <c r="AF71" s="138" t="b">
        <v>0</v>
      </c>
      <c r="AG71" s="138" t="b">
        <v>0</v>
      </c>
      <c r="AH71" s="12" t="s">
        <v>454</v>
      </c>
      <c r="AI71" s="12" t="s">
        <v>466</v>
      </c>
      <c r="AJ71" s="12" t="s">
        <v>448</v>
      </c>
      <c r="AK71" s="12" t="s">
        <v>442</v>
      </c>
      <c r="AL71" s="12" t="s">
        <v>433</v>
      </c>
      <c r="AM71" s="12" t="s">
        <v>463</v>
      </c>
      <c r="AN71" s="12" t="s">
        <v>430</v>
      </c>
      <c r="AO71" s="12" t="s">
        <v>478</v>
      </c>
      <c r="AP71" s="19" t="s">
        <v>476</v>
      </c>
    </row>
    <row r="72" spans="1:42" x14ac:dyDescent="0.3">
      <c r="A72" s="8">
        <v>1475</v>
      </c>
      <c r="B72" s="8" t="b">
        <v>0</v>
      </c>
      <c r="C72" s="8" t="b">
        <v>1</v>
      </c>
      <c r="D72" s="8" t="b">
        <v>0</v>
      </c>
      <c r="E72" s="8" t="b">
        <v>0</v>
      </c>
      <c r="F72" s="8">
        <v>98</v>
      </c>
      <c r="G72" s="8">
        <v>-36</v>
      </c>
      <c r="H72" s="8">
        <v>1</v>
      </c>
      <c r="I72" s="8" t="b">
        <v>1</v>
      </c>
      <c r="J72" s="8" t="b">
        <v>0</v>
      </c>
      <c r="K72" s="8">
        <v>62</v>
      </c>
      <c r="L72" s="8"/>
      <c r="M72" s="20">
        <v>62</v>
      </c>
      <c r="N72" s="139" t="s">
        <v>999</v>
      </c>
      <c r="O72" s="8" t="s">
        <v>756</v>
      </c>
      <c r="P72" s="18">
        <v>7</v>
      </c>
      <c r="Q72" s="18">
        <v>0</v>
      </c>
      <c r="R72" s="18">
        <v>7</v>
      </c>
      <c r="S72" s="27">
        <v>0.63636363636363635</v>
      </c>
      <c r="T72" s="13" t="s">
        <v>702</v>
      </c>
      <c r="U72" s="13" t="s">
        <v>713</v>
      </c>
      <c r="V72" s="13" t="s">
        <v>712</v>
      </c>
      <c r="W72" s="136">
        <v>2113083132</v>
      </c>
      <c r="X72" s="136" t="b">
        <v>1</v>
      </c>
      <c r="Y72" s="8" t="s">
        <v>1</v>
      </c>
      <c r="Z72" s="8" t="b">
        <v>1</v>
      </c>
      <c r="AA72" s="10" t="b">
        <v>1</v>
      </c>
      <c r="AB72" s="12" t="s">
        <v>442</v>
      </c>
      <c r="AC72" s="137" t="b">
        <v>1</v>
      </c>
      <c r="AD72" s="18">
        <v>8</v>
      </c>
      <c r="AE72" s="12" t="s">
        <v>474</v>
      </c>
      <c r="AF72" s="138" t="b">
        <v>0</v>
      </c>
      <c r="AG72" s="138" t="b">
        <v>0</v>
      </c>
      <c r="AH72" s="12" t="s">
        <v>454</v>
      </c>
      <c r="AI72" s="12" t="s">
        <v>466</v>
      </c>
      <c r="AJ72" s="12" t="s">
        <v>439</v>
      </c>
      <c r="AK72" s="12" t="s">
        <v>442</v>
      </c>
      <c r="AL72" s="12" t="s">
        <v>451</v>
      </c>
      <c r="AM72" s="12" t="s">
        <v>463</v>
      </c>
      <c r="AN72" s="12" t="s">
        <v>430</v>
      </c>
      <c r="AO72" s="12" t="s">
        <v>478</v>
      </c>
      <c r="AP72" s="19" t="s">
        <v>476</v>
      </c>
    </row>
    <row r="73" spans="1:42" x14ac:dyDescent="0.3">
      <c r="A73" s="8">
        <v>122</v>
      </c>
      <c r="B73" s="8" t="b">
        <v>0</v>
      </c>
      <c r="C73" s="8" t="b">
        <v>0</v>
      </c>
      <c r="D73" s="8" t="b">
        <v>0</v>
      </c>
      <c r="E73" s="8" t="b">
        <v>0</v>
      </c>
      <c r="F73" s="8">
        <v>98</v>
      </c>
      <c r="G73" s="8">
        <v>-36</v>
      </c>
      <c r="H73" s="8">
        <v>2</v>
      </c>
      <c r="I73" s="8" t="b">
        <v>1</v>
      </c>
      <c r="J73" s="8" t="b">
        <v>0</v>
      </c>
      <c r="K73" s="8">
        <v>63</v>
      </c>
      <c r="L73" s="8"/>
      <c r="M73" s="20">
        <v>62</v>
      </c>
      <c r="N73" s="139" t="s">
        <v>999</v>
      </c>
      <c r="O73" s="8" t="s">
        <v>857</v>
      </c>
      <c r="P73" s="18">
        <v>7</v>
      </c>
      <c r="Q73" s="18">
        <v>0</v>
      </c>
      <c r="R73" s="18">
        <v>7</v>
      </c>
      <c r="S73" s="27">
        <v>0.63636363636363635</v>
      </c>
      <c r="T73" s="13" t="s">
        <v>702</v>
      </c>
      <c r="U73" s="13" t="s">
        <v>713</v>
      </c>
      <c r="V73" s="13" t="s">
        <v>702</v>
      </c>
      <c r="W73" s="136">
        <v>2111501833</v>
      </c>
      <c r="X73" s="136" t="b">
        <v>1</v>
      </c>
      <c r="Y73" s="8" t="s">
        <v>1</v>
      </c>
      <c r="Z73" s="8" t="b">
        <v>1</v>
      </c>
      <c r="AA73" s="10" t="b">
        <v>1</v>
      </c>
      <c r="AB73" s="12" t="s">
        <v>466</v>
      </c>
      <c r="AC73" s="137" t="b">
        <v>1</v>
      </c>
      <c r="AD73" s="18">
        <v>7</v>
      </c>
      <c r="AE73" s="12" t="s">
        <v>471</v>
      </c>
      <c r="AF73" s="138" t="b">
        <v>0</v>
      </c>
      <c r="AG73" s="138" t="b">
        <v>0</v>
      </c>
      <c r="AH73" s="12" t="s">
        <v>454</v>
      </c>
      <c r="AI73" s="12" t="s">
        <v>466</v>
      </c>
      <c r="AJ73" s="12" t="s">
        <v>448</v>
      </c>
      <c r="AK73" s="12" t="s">
        <v>442</v>
      </c>
      <c r="AL73" s="12" t="s">
        <v>451</v>
      </c>
      <c r="AM73" s="12" t="s">
        <v>463</v>
      </c>
      <c r="AN73" s="12" t="s">
        <v>430</v>
      </c>
      <c r="AO73" s="12" t="s">
        <v>478</v>
      </c>
      <c r="AP73" s="19" t="s">
        <v>436</v>
      </c>
    </row>
    <row r="74" spans="1:42" x14ac:dyDescent="0.3">
      <c r="A74" s="8">
        <v>23</v>
      </c>
      <c r="B74" s="8" t="b">
        <v>0</v>
      </c>
      <c r="C74" s="8" t="b">
        <v>0</v>
      </c>
      <c r="D74" s="8" t="b">
        <v>0</v>
      </c>
      <c r="E74" s="8" t="b">
        <v>0</v>
      </c>
      <c r="F74" s="8">
        <v>98</v>
      </c>
      <c r="G74" s="8">
        <v>-36</v>
      </c>
      <c r="H74" s="8">
        <v>3</v>
      </c>
      <c r="I74" s="8" t="b">
        <v>1</v>
      </c>
      <c r="J74" s="8" t="b">
        <v>0</v>
      </c>
      <c r="K74" s="8">
        <v>64</v>
      </c>
      <c r="L74" s="8"/>
      <c r="M74" s="20">
        <v>62</v>
      </c>
      <c r="N74" s="139" t="s">
        <v>999</v>
      </c>
      <c r="O74" s="8" t="s">
        <v>830</v>
      </c>
      <c r="P74" s="18">
        <v>7</v>
      </c>
      <c r="Q74" s="18">
        <v>0</v>
      </c>
      <c r="R74" s="18">
        <v>7</v>
      </c>
      <c r="S74" s="27">
        <v>0.63636363636363635</v>
      </c>
      <c r="T74" s="13" t="s">
        <v>702</v>
      </c>
      <c r="U74" s="13" t="s">
        <v>713</v>
      </c>
      <c r="V74" s="13" t="s">
        <v>702</v>
      </c>
      <c r="W74" s="136">
        <v>2016528280</v>
      </c>
      <c r="X74" s="136" t="b">
        <v>0</v>
      </c>
      <c r="Y74" s="8" t="s">
        <v>1</v>
      </c>
      <c r="Z74" s="8" t="b">
        <v>1</v>
      </c>
      <c r="AA74" s="10" t="b">
        <v>1</v>
      </c>
      <c r="AB74" s="12" t="s">
        <v>1</v>
      </c>
      <c r="AC74" s="137" t="b">
        <v>0</v>
      </c>
      <c r="AD74" s="18">
        <v>7</v>
      </c>
      <c r="AE74" s="12" t="s">
        <v>1</v>
      </c>
      <c r="AF74" s="138" t="b">
        <v>0</v>
      </c>
      <c r="AG74" s="138" t="b">
        <v>0</v>
      </c>
      <c r="AH74" s="12" t="s">
        <v>454</v>
      </c>
      <c r="AI74" s="12" t="s">
        <v>466</v>
      </c>
      <c r="AJ74" s="12" t="s">
        <v>448</v>
      </c>
      <c r="AK74" s="12" t="s">
        <v>442</v>
      </c>
      <c r="AL74" s="12" t="s">
        <v>451</v>
      </c>
      <c r="AM74" s="12" t="s">
        <v>463</v>
      </c>
      <c r="AN74" s="12" t="s">
        <v>469</v>
      </c>
      <c r="AO74" s="12" t="s">
        <v>478</v>
      </c>
      <c r="AP74" s="19" t="s">
        <v>476</v>
      </c>
    </row>
    <row r="75" spans="1:42" x14ac:dyDescent="0.3">
      <c r="A75" s="8">
        <v>225</v>
      </c>
      <c r="B75" s="8" t="b">
        <v>0</v>
      </c>
      <c r="C75" s="8" t="b">
        <v>0</v>
      </c>
      <c r="D75" s="8" t="b">
        <v>0</v>
      </c>
      <c r="E75" s="8" t="b">
        <v>0</v>
      </c>
      <c r="F75" s="8">
        <v>20</v>
      </c>
      <c r="G75" s="8">
        <v>42</v>
      </c>
      <c r="H75" s="8">
        <v>4</v>
      </c>
      <c r="I75" s="8" t="b">
        <v>1</v>
      </c>
      <c r="J75" s="8" t="b">
        <v>0</v>
      </c>
      <c r="K75" s="8">
        <v>65</v>
      </c>
      <c r="L75" s="8"/>
      <c r="M75" s="20">
        <v>62</v>
      </c>
      <c r="N75" s="139" t="s">
        <v>998</v>
      </c>
      <c r="O75" s="8" t="s">
        <v>859</v>
      </c>
      <c r="P75" s="18">
        <v>6</v>
      </c>
      <c r="Q75" s="18">
        <v>0</v>
      </c>
      <c r="R75" s="18">
        <v>7</v>
      </c>
      <c r="S75" s="27">
        <v>0.63636363636363635</v>
      </c>
      <c r="T75" s="13" t="s">
        <v>700</v>
      </c>
      <c r="U75" s="13" t="s">
        <v>701</v>
      </c>
      <c r="V75" s="13" t="s">
        <v>702</v>
      </c>
      <c r="W75" s="136">
        <v>1898784528</v>
      </c>
      <c r="X75" s="136" t="b">
        <v>1</v>
      </c>
      <c r="Y75" s="8" t="s">
        <v>1</v>
      </c>
      <c r="Z75" s="8" t="b">
        <v>1</v>
      </c>
      <c r="AA75" s="10" t="b">
        <v>1</v>
      </c>
      <c r="AB75" s="12" t="s">
        <v>445</v>
      </c>
      <c r="AC75" s="137" t="b">
        <v>0</v>
      </c>
      <c r="AD75" s="18">
        <v>6</v>
      </c>
      <c r="AE75" s="12" t="s">
        <v>445</v>
      </c>
      <c r="AF75" s="138" t="b">
        <v>1</v>
      </c>
      <c r="AG75" s="138" t="b">
        <v>0</v>
      </c>
      <c r="AH75" s="12" t="s">
        <v>454</v>
      </c>
      <c r="AI75" s="12" t="s">
        <v>466</v>
      </c>
      <c r="AJ75" s="12" t="s">
        <v>448</v>
      </c>
      <c r="AK75" s="12" t="s">
        <v>445</v>
      </c>
      <c r="AL75" s="12" t="s">
        <v>451</v>
      </c>
      <c r="AM75" s="12" t="s">
        <v>463</v>
      </c>
      <c r="AN75" s="12" t="s">
        <v>469</v>
      </c>
      <c r="AO75" s="12" t="s">
        <v>478</v>
      </c>
      <c r="AP75" s="19" t="s">
        <v>476</v>
      </c>
    </row>
    <row r="76" spans="1:42" x14ac:dyDescent="0.3">
      <c r="A76" s="8">
        <v>105</v>
      </c>
      <c r="B76" s="8" t="b">
        <v>0</v>
      </c>
      <c r="C76" s="8" t="b">
        <v>1</v>
      </c>
      <c r="D76" s="8" t="b">
        <v>0</v>
      </c>
      <c r="E76" s="8" t="b">
        <v>0</v>
      </c>
      <c r="F76" s="8">
        <v>20</v>
      </c>
      <c r="G76" s="8">
        <v>42</v>
      </c>
      <c r="H76" s="8">
        <v>5</v>
      </c>
      <c r="I76" s="8" t="b">
        <v>1</v>
      </c>
      <c r="J76" s="8" t="b">
        <v>0</v>
      </c>
      <c r="K76" s="8">
        <v>66</v>
      </c>
      <c r="L76" s="8"/>
      <c r="M76" s="20">
        <v>62</v>
      </c>
      <c r="N76" s="139" t="s">
        <v>998</v>
      </c>
      <c r="O76" s="8" t="s">
        <v>912</v>
      </c>
      <c r="P76" s="18">
        <v>6</v>
      </c>
      <c r="Q76" s="18">
        <v>0</v>
      </c>
      <c r="R76" s="18">
        <v>7</v>
      </c>
      <c r="S76" s="27">
        <v>0.63636363636363635</v>
      </c>
      <c r="T76" s="13" t="s">
        <v>700</v>
      </c>
      <c r="U76" s="13" t="s">
        <v>701</v>
      </c>
      <c r="V76" s="13" t="s">
        <v>702</v>
      </c>
      <c r="W76" s="136">
        <v>1838961325</v>
      </c>
      <c r="X76" s="136" t="b">
        <v>1</v>
      </c>
      <c r="Y76" s="8" t="s">
        <v>1</v>
      </c>
      <c r="Z76" s="8" t="b">
        <v>1</v>
      </c>
      <c r="AA76" s="10" t="b">
        <v>1</v>
      </c>
      <c r="AB76" s="12" t="s">
        <v>442</v>
      </c>
      <c r="AC76" s="137" t="b">
        <v>1</v>
      </c>
      <c r="AD76" s="18">
        <v>6</v>
      </c>
      <c r="AE76" s="12" t="s">
        <v>454</v>
      </c>
      <c r="AF76" s="138" t="b">
        <v>1</v>
      </c>
      <c r="AG76" s="138" t="b">
        <v>0</v>
      </c>
      <c r="AH76" s="12" t="s">
        <v>454</v>
      </c>
      <c r="AI76" s="12" t="s">
        <v>466</v>
      </c>
      <c r="AJ76" s="12" t="s">
        <v>448</v>
      </c>
      <c r="AK76" s="12" t="s">
        <v>442</v>
      </c>
      <c r="AL76" s="12" t="s">
        <v>433</v>
      </c>
      <c r="AM76" s="12" t="s">
        <v>463</v>
      </c>
      <c r="AN76" s="12" t="s">
        <v>469</v>
      </c>
      <c r="AO76" s="12" t="s">
        <v>478</v>
      </c>
      <c r="AP76" s="19" t="s">
        <v>476</v>
      </c>
    </row>
    <row r="77" spans="1:42" x14ac:dyDescent="0.3">
      <c r="A77" s="8">
        <v>120</v>
      </c>
      <c r="B77" s="8" t="b">
        <v>0</v>
      </c>
      <c r="C77" s="8" t="b">
        <v>1</v>
      </c>
      <c r="D77" s="8" t="b">
        <v>0</v>
      </c>
      <c r="E77" s="8" t="b">
        <v>0</v>
      </c>
      <c r="F77" s="8">
        <v>20</v>
      </c>
      <c r="G77" s="8">
        <v>42</v>
      </c>
      <c r="H77" s="8">
        <v>1</v>
      </c>
      <c r="I77" s="8" t="b">
        <v>0</v>
      </c>
      <c r="J77" s="8" t="b">
        <v>0</v>
      </c>
      <c r="K77" s="8">
        <v>67</v>
      </c>
      <c r="L77" s="8"/>
      <c r="M77" s="20">
        <v>62</v>
      </c>
      <c r="N77" s="139" t="s">
        <v>998</v>
      </c>
      <c r="O77" s="8" t="s">
        <v>936</v>
      </c>
      <c r="P77" s="18">
        <v>6</v>
      </c>
      <c r="Q77" s="18">
        <v>0</v>
      </c>
      <c r="R77" s="18">
        <v>7</v>
      </c>
      <c r="S77" s="27">
        <v>0.63636363636363635</v>
      </c>
      <c r="T77" s="13" t="s">
        <v>700</v>
      </c>
      <c r="U77" s="13" t="s">
        <v>713</v>
      </c>
      <c r="V77" s="13" t="s">
        <v>765</v>
      </c>
      <c r="W77" s="136">
        <v>1616401946</v>
      </c>
      <c r="X77" s="136" t="b">
        <v>1</v>
      </c>
      <c r="Y77" s="8" t="s">
        <v>1</v>
      </c>
      <c r="Z77" s="8" t="b">
        <v>1</v>
      </c>
      <c r="AA77" s="10" t="b">
        <v>1</v>
      </c>
      <c r="AB77" s="12" t="s">
        <v>454</v>
      </c>
      <c r="AC77" s="137" t="b">
        <v>0</v>
      </c>
      <c r="AD77" s="18">
        <v>7</v>
      </c>
      <c r="AE77" s="12" t="s">
        <v>457</v>
      </c>
      <c r="AF77" s="138" t="b">
        <v>0</v>
      </c>
      <c r="AG77" s="138" t="b">
        <v>0</v>
      </c>
      <c r="AH77" s="12" t="s">
        <v>454</v>
      </c>
      <c r="AI77" s="12" t="s">
        <v>466</v>
      </c>
      <c r="AJ77" s="12" t="s">
        <v>448</v>
      </c>
      <c r="AK77" s="12" t="s">
        <v>442</v>
      </c>
      <c r="AL77" s="12" t="s">
        <v>433</v>
      </c>
      <c r="AM77" s="12" t="s">
        <v>463</v>
      </c>
      <c r="AN77" s="12" t="s">
        <v>430</v>
      </c>
      <c r="AO77" s="12" t="s">
        <v>478</v>
      </c>
      <c r="AP77" s="19" t="s">
        <v>436</v>
      </c>
    </row>
    <row r="78" spans="1:42" s="9" customFormat="1" x14ac:dyDescent="0.3">
      <c r="A78" s="8">
        <v>24</v>
      </c>
      <c r="B78" s="8" t="b">
        <v>0</v>
      </c>
      <c r="C78" s="8" t="b">
        <v>1</v>
      </c>
      <c r="D78" s="8" t="b">
        <v>0</v>
      </c>
      <c r="E78" s="8" t="b">
        <v>0</v>
      </c>
      <c r="F78" s="8">
        <v>20</v>
      </c>
      <c r="G78" s="8">
        <v>42</v>
      </c>
      <c r="H78" s="8">
        <v>2</v>
      </c>
      <c r="I78" s="8" t="b">
        <v>0</v>
      </c>
      <c r="J78" s="8" t="b">
        <v>0</v>
      </c>
      <c r="K78" s="8">
        <v>68</v>
      </c>
      <c r="L78" s="8"/>
      <c r="M78" s="20">
        <v>62</v>
      </c>
      <c r="N78" s="139" t="s">
        <v>998</v>
      </c>
      <c r="O78" s="8" t="s">
        <v>880</v>
      </c>
      <c r="P78" s="18">
        <v>6</v>
      </c>
      <c r="Q78" s="18">
        <v>0</v>
      </c>
      <c r="R78" s="18">
        <v>7</v>
      </c>
      <c r="S78" s="27">
        <v>0.63636363636363635</v>
      </c>
      <c r="T78" s="13" t="s">
        <v>700</v>
      </c>
      <c r="U78" s="13" t="s">
        <v>713</v>
      </c>
      <c r="V78" s="13" t="s">
        <v>702</v>
      </c>
      <c r="W78" s="136">
        <v>1612308347</v>
      </c>
      <c r="X78" s="136" t="b">
        <v>1</v>
      </c>
      <c r="Y78" s="8" t="s">
        <v>1</v>
      </c>
      <c r="Z78" s="8" t="b">
        <v>1</v>
      </c>
      <c r="AA78" s="10" t="b">
        <v>1</v>
      </c>
      <c r="AB78" s="12" t="s">
        <v>478</v>
      </c>
      <c r="AC78" s="137" t="b">
        <v>1</v>
      </c>
      <c r="AD78" s="18">
        <v>7</v>
      </c>
      <c r="AE78" s="12" t="s">
        <v>1</v>
      </c>
      <c r="AF78" s="138" t="b">
        <v>0</v>
      </c>
      <c r="AG78" s="138" t="b">
        <v>0</v>
      </c>
      <c r="AH78" s="12" t="s">
        <v>454</v>
      </c>
      <c r="AI78" s="12" t="s">
        <v>466</v>
      </c>
      <c r="AJ78" s="12" t="s">
        <v>448</v>
      </c>
      <c r="AK78" s="12" t="s">
        <v>442</v>
      </c>
      <c r="AL78" s="12" t="s">
        <v>433</v>
      </c>
      <c r="AM78" s="12" t="s">
        <v>463</v>
      </c>
      <c r="AN78" s="12" t="s">
        <v>469</v>
      </c>
      <c r="AO78" s="12" t="s">
        <v>478</v>
      </c>
      <c r="AP78" s="19" t="s">
        <v>476</v>
      </c>
    </row>
    <row r="79" spans="1:42" x14ac:dyDescent="0.3">
      <c r="A79" s="8">
        <v>287</v>
      </c>
      <c r="B79" s="8" t="b">
        <v>0</v>
      </c>
      <c r="C79" s="8" t="b">
        <v>0</v>
      </c>
      <c r="D79" s="8" t="b">
        <v>0</v>
      </c>
      <c r="E79" s="8" t="b">
        <v>0</v>
      </c>
      <c r="F79" s="8">
        <v>20</v>
      </c>
      <c r="G79" s="8">
        <v>42</v>
      </c>
      <c r="H79" s="8">
        <v>3</v>
      </c>
      <c r="I79" s="8" t="b">
        <v>0</v>
      </c>
      <c r="J79" s="8" t="b">
        <v>0</v>
      </c>
      <c r="K79" s="8">
        <v>69</v>
      </c>
      <c r="L79" s="8"/>
      <c r="M79" s="20">
        <v>62</v>
      </c>
      <c r="N79" s="139" t="s">
        <v>998</v>
      </c>
      <c r="O79" s="8" t="s">
        <v>854</v>
      </c>
      <c r="P79" s="18">
        <v>6</v>
      </c>
      <c r="Q79" s="18">
        <v>0</v>
      </c>
      <c r="R79" s="18">
        <v>7</v>
      </c>
      <c r="S79" s="27">
        <v>0.63636363636363635</v>
      </c>
      <c r="T79" s="13" t="s">
        <v>700</v>
      </c>
      <c r="U79" s="13" t="s">
        <v>713</v>
      </c>
      <c r="V79" s="13" t="s">
        <v>702</v>
      </c>
      <c r="W79" s="136">
        <v>1601447530</v>
      </c>
      <c r="X79" s="136" t="b">
        <v>1</v>
      </c>
      <c r="Y79" s="8" t="s">
        <v>1</v>
      </c>
      <c r="Z79" s="8" t="b">
        <v>1</v>
      </c>
      <c r="AA79" s="10" t="b">
        <v>1</v>
      </c>
      <c r="AB79" s="12" t="s">
        <v>454</v>
      </c>
      <c r="AC79" s="137" t="b">
        <v>0</v>
      </c>
      <c r="AD79" s="18">
        <v>8</v>
      </c>
      <c r="AE79" s="12" t="s">
        <v>454</v>
      </c>
      <c r="AF79" s="138" t="b">
        <v>1</v>
      </c>
      <c r="AG79" s="138" t="b">
        <v>0</v>
      </c>
      <c r="AH79" s="12" t="s">
        <v>454</v>
      </c>
      <c r="AI79" s="12" t="s">
        <v>466</v>
      </c>
      <c r="AJ79" s="12" t="s">
        <v>448</v>
      </c>
      <c r="AK79" s="12" t="s">
        <v>445</v>
      </c>
      <c r="AL79" s="12" t="s">
        <v>433</v>
      </c>
      <c r="AM79" s="12" t="s">
        <v>463</v>
      </c>
      <c r="AN79" s="12" t="s">
        <v>430</v>
      </c>
      <c r="AO79" s="12" t="s">
        <v>478</v>
      </c>
      <c r="AP79" s="19" t="s">
        <v>476</v>
      </c>
    </row>
    <row r="80" spans="1:42" x14ac:dyDescent="0.3">
      <c r="A80" s="8">
        <v>136</v>
      </c>
      <c r="B80" s="8" t="b">
        <v>0</v>
      </c>
      <c r="C80" s="8" t="b">
        <v>1</v>
      </c>
      <c r="D80" s="8" t="b">
        <v>0</v>
      </c>
      <c r="E80" s="8" t="b">
        <v>0</v>
      </c>
      <c r="F80" s="8">
        <v>98</v>
      </c>
      <c r="G80" s="8">
        <v>-36</v>
      </c>
      <c r="H80" s="8">
        <v>4</v>
      </c>
      <c r="I80" s="8" t="b">
        <v>0</v>
      </c>
      <c r="J80" s="8" t="b">
        <v>0</v>
      </c>
      <c r="K80" s="8">
        <v>70</v>
      </c>
      <c r="L80" s="8"/>
      <c r="M80" s="20">
        <v>62</v>
      </c>
      <c r="N80" s="139" t="s">
        <v>999</v>
      </c>
      <c r="O80" s="8" t="s">
        <v>842</v>
      </c>
      <c r="P80" s="18">
        <v>7</v>
      </c>
      <c r="Q80" s="18">
        <v>0</v>
      </c>
      <c r="R80" s="18">
        <v>7</v>
      </c>
      <c r="S80" s="27">
        <v>0.63636363636363635</v>
      </c>
      <c r="T80" s="13" t="s">
        <v>700</v>
      </c>
      <c r="U80" s="13" t="s">
        <v>713</v>
      </c>
      <c r="V80" s="13" t="s">
        <v>712</v>
      </c>
      <c r="W80" s="136">
        <v>1594561961</v>
      </c>
      <c r="X80" s="136" t="b">
        <v>1</v>
      </c>
      <c r="Y80" s="8" t="s">
        <v>1</v>
      </c>
      <c r="Z80" s="8" t="b">
        <v>1</v>
      </c>
      <c r="AA80" s="10" t="b">
        <v>1</v>
      </c>
      <c r="AB80" s="12" t="s">
        <v>454</v>
      </c>
      <c r="AC80" s="137" t="b">
        <v>0</v>
      </c>
      <c r="AD80" s="18">
        <v>6</v>
      </c>
      <c r="AE80" s="12" t="s">
        <v>430</v>
      </c>
      <c r="AF80" s="138" t="b">
        <v>1</v>
      </c>
      <c r="AG80" s="138" t="b">
        <v>1</v>
      </c>
      <c r="AH80" s="12" t="s">
        <v>454</v>
      </c>
      <c r="AI80" s="12" t="s">
        <v>466</v>
      </c>
      <c r="AJ80" s="12" t="s">
        <v>448</v>
      </c>
      <c r="AK80" s="12" t="s">
        <v>442</v>
      </c>
      <c r="AL80" s="12" t="s">
        <v>451</v>
      </c>
      <c r="AM80" s="12" t="s">
        <v>463</v>
      </c>
      <c r="AN80" s="12" t="s">
        <v>430</v>
      </c>
      <c r="AO80" s="12" t="s">
        <v>474</v>
      </c>
      <c r="AP80" s="19" t="s">
        <v>476</v>
      </c>
    </row>
    <row r="81" spans="1:42" x14ac:dyDescent="0.3">
      <c r="A81" s="8">
        <v>251</v>
      </c>
      <c r="B81" s="8" t="b">
        <v>0</v>
      </c>
      <c r="C81" s="8" t="b">
        <v>0</v>
      </c>
      <c r="D81" s="8" t="b">
        <v>0</v>
      </c>
      <c r="E81" s="8">
        <v>0</v>
      </c>
      <c r="F81" s="8">
        <v>0</v>
      </c>
      <c r="G81" s="8">
        <v>62</v>
      </c>
      <c r="H81" s="8">
        <v>5</v>
      </c>
      <c r="I81" s="8" t="b">
        <v>0</v>
      </c>
      <c r="J81" s="8" t="b">
        <v>0</v>
      </c>
      <c r="K81" s="8">
        <v>71</v>
      </c>
      <c r="L81" s="8"/>
      <c r="M81" s="20">
        <v>62</v>
      </c>
      <c r="N81" s="139" t="s">
        <v>998</v>
      </c>
      <c r="O81" s="8" t="s">
        <v>821</v>
      </c>
      <c r="P81" s="18">
        <v>7</v>
      </c>
      <c r="Q81" s="18">
        <v>0</v>
      </c>
      <c r="R81" s="18">
        <v>7</v>
      </c>
      <c r="S81" s="27">
        <v>0.77777777777777779</v>
      </c>
      <c r="T81" s="13" t="s">
        <v>700</v>
      </c>
      <c r="U81" s="13" t="s">
        <v>713</v>
      </c>
      <c r="V81" s="13" t="s">
        <v>702</v>
      </c>
      <c r="W81" s="136">
        <v>1518415535</v>
      </c>
      <c r="X81" s="136" t="b">
        <v>1</v>
      </c>
      <c r="Y81" s="8" t="s">
        <v>1</v>
      </c>
      <c r="Z81" s="8" t="b">
        <v>1</v>
      </c>
      <c r="AA81" s="10" t="b">
        <v>1</v>
      </c>
      <c r="AB81" s="12" t="s">
        <v>445</v>
      </c>
      <c r="AC81" s="137" t="b">
        <v>0</v>
      </c>
      <c r="AD81" s="18">
        <v>6</v>
      </c>
      <c r="AE81" s="12" t="s">
        <v>460</v>
      </c>
      <c r="AF81" s="138" t="b">
        <v>1</v>
      </c>
      <c r="AG81" s="138" t="b">
        <v>1</v>
      </c>
      <c r="AH81" s="12" t="s">
        <v>460</v>
      </c>
      <c r="AI81" s="12" t="s">
        <v>466</v>
      </c>
      <c r="AJ81" s="12" t="s">
        <v>439</v>
      </c>
      <c r="AK81" s="12" t="s">
        <v>442</v>
      </c>
      <c r="AL81" s="12" t="s">
        <v>451</v>
      </c>
      <c r="AM81" s="12" t="s">
        <v>471</v>
      </c>
      <c r="AN81" s="12" t="s">
        <v>430</v>
      </c>
      <c r="AO81" s="12" t="s">
        <v>478</v>
      </c>
      <c r="AP81" s="19" t="s">
        <v>476</v>
      </c>
    </row>
    <row r="82" spans="1:42" x14ac:dyDescent="0.3">
      <c r="A82" s="8">
        <v>227</v>
      </c>
      <c r="B82" s="8" t="b">
        <v>0</v>
      </c>
      <c r="C82" s="8" t="b">
        <v>1</v>
      </c>
      <c r="D82" s="8" t="b">
        <v>0</v>
      </c>
      <c r="E82" s="8" t="b">
        <v>0</v>
      </c>
      <c r="F82" s="8">
        <v>20</v>
      </c>
      <c r="G82" s="8">
        <v>42</v>
      </c>
      <c r="H82" s="8">
        <v>1</v>
      </c>
      <c r="I82" s="8" t="b">
        <v>1</v>
      </c>
      <c r="J82" s="8" t="b">
        <v>0</v>
      </c>
      <c r="K82" s="8">
        <v>72</v>
      </c>
      <c r="L82" s="8"/>
      <c r="M82" s="20">
        <v>62</v>
      </c>
      <c r="N82" s="139" t="s">
        <v>998</v>
      </c>
      <c r="O82" s="8" t="s">
        <v>874</v>
      </c>
      <c r="P82" s="18">
        <v>6</v>
      </c>
      <c r="Q82" s="18">
        <v>0</v>
      </c>
      <c r="R82" s="18">
        <v>7</v>
      </c>
      <c r="S82" s="27">
        <v>0.63636363636363635</v>
      </c>
      <c r="T82" s="13" t="s">
        <v>700</v>
      </c>
      <c r="U82" s="13" t="s">
        <v>713</v>
      </c>
      <c r="V82" s="13" t="s">
        <v>702</v>
      </c>
      <c r="W82" s="136">
        <v>1425758906</v>
      </c>
      <c r="X82" s="136" t="b">
        <v>1</v>
      </c>
      <c r="Y82" s="8" t="s">
        <v>1</v>
      </c>
      <c r="Z82" s="8" t="b">
        <v>1</v>
      </c>
      <c r="AA82" s="10" t="b">
        <v>1</v>
      </c>
      <c r="AB82" s="12" t="s">
        <v>454</v>
      </c>
      <c r="AC82" s="137" t="b">
        <v>0</v>
      </c>
      <c r="AD82" s="18">
        <v>10</v>
      </c>
      <c r="AE82" s="12" t="s">
        <v>454</v>
      </c>
      <c r="AF82" s="138" t="b">
        <v>1</v>
      </c>
      <c r="AG82" s="138" t="b">
        <v>0</v>
      </c>
      <c r="AH82" s="12" t="s">
        <v>454</v>
      </c>
      <c r="AI82" s="12" t="s">
        <v>466</v>
      </c>
      <c r="AJ82" s="12" t="s">
        <v>448</v>
      </c>
      <c r="AK82" s="12" t="s">
        <v>442</v>
      </c>
      <c r="AL82" s="12" t="s">
        <v>451</v>
      </c>
      <c r="AM82" s="12" t="s">
        <v>471</v>
      </c>
      <c r="AN82" s="12" t="s">
        <v>430</v>
      </c>
      <c r="AO82" s="12" t="s">
        <v>478</v>
      </c>
      <c r="AP82" s="19" t="s">
        <v>436</v>
      </c>
    </row>
    <row r="83" spans="1:42" x14ac:dyDescent="0.3">
      <c r="A83" s="8">
        <v>182</v>
      </c>
      <c r="B83" s="8" t="b">
        <v>0</v>
      </c>
      <c r="C83" s="8" t="b">
        <v>0</v>
      </c>
      <c r="D83" s="8" t="b">
        <v>0</v>
      </c>
      <c r="E83" s="8" t="b">
        <v>0</v>
      </c>
      <c r="F83" s="8">
        <v>98</v>
      </c>
      <c r="G83" s="8">
        <v>-36</v>
      </c>
      <c r="H83" s="8">
        <v>2</v>
      </c>
      <c r="I83" s="8" t="b">
        <v>1</v>
      </c>
      <c r="J83" s="8" t="b">
        <v>0</v>
      </c>
      <c r="K83" s="8">
        <v>73</v>
      </c>
      <c r="L83" s="8"/>
      <c r="M83" s="20">
        <v>62</v>
      </c>
      <c r="N83" s="139" t="s">
        <v>999</v>
      </c>
      <c r="O83" s="8" t="s">
        <v>799</v>
      </c>
      <c r="P83" s="18">
        <v>7</v>
      </c>
      <c r="Q83" s="18">
        <v>0</v>
      </c>
      <c r="R83" s="18">
        <v>7</v>
      </c>
      <c r="S83" s="27">
        <v>0.63636363636363635</v>
      </c>
      <c r="T83" s="13" t="s">
        <v>700</v>
      </c>
      <c r="U83" s="13" t="s">
        <v>713</v>
      </c>
      <c r="V83" s="13" t="s">
        <v>702</v>
      </c>
      <c r="W83" s="136">
        <v>1423723481</v>
      </c>
      <c r="X83" s="136" t="b">
        <v>1</v>
      </c>
      <c r="Y83" s="8" t="s">
        <v>1</v>
      </c>
      <c r="Z83" s="8" t="b">
        <v>1</v>
      </c>
      <c r="AA83" s="10" t="b">
        <v>1</v>
      </c>
      <c r="AB83" s="12" t="s">
        <v>442</v>
      </c>
      <c r="AC83" s="137" t="b">
        <v>1</v>
      </c>
      <c r="AD83" s="18">
        <v>9</v>
      </c>
      <c r="AE83" s="12" t="s">
        <v>454</v>
      </c>
      <c r="AF83" s="138" t="b">
        <v>1</v>
      </c>
      <c r="AG83" s="138" t="b">
        <v>0</v>
      </c>
      <c r="AH83" s="12" t="s">
        <v>454</v>
      </c>
      <c r="AI83" s="12" t="s">
        <v>466</v>
      </c>
      <c r="AJ83" s="12" t="s">
        <v>448</v>
      </c>
      <c r="AK83" s="12" t="s">
        <v>442</v>
      </c>
      <c r="AL83" s="12" t="s">
        <v>433</v>
      </c>
      <c r="AM83" s="12" t="s">
        <v>463</v>
      </c>
      <c r="AN83" s="12" t="s">
        <v>430</v>
      </c>
      <c r="AO83" s="12" t="s">
        <v>478</v>
      </c>
      <c r="AP83" s="19" t="s">
        <v>476</v>
      </c>
    </row>
    <row r="84" spans="1:42" x14ac:dyDescent="0.3">
      <c r="A84" s="8">
        <v>149</v>
      </c>
      <c r="B84" s="8" t="b">
        <v>0</v>
      </c>
      <c r="C84" s="8" t="b">
        <v>0</v>
      </c>
      <c r="D84" s="8" t="b">
        <v>0</v>
      </c>
      <c r="E84" s="8" t="b">
        <v>0</v>
      </c>
      <c r="F84" s="8">
        <v>20</v>
      </c>
      <c r="G84" s="8">
        <v>42</v>
      </c>
      <c r="H84" s="8">
        <v>3</v>
      </c>
      <c r="I84" s="8" t="b">
        <v>1</v>
      </c>
      <c r="J84" s="8" t="b">
        <v>0</v>
      </c>
      <c r="K84" s="8">
        <v>74</v>
      </c>
      <c r="L84" s="8"/>
      <c r="M84" s="20">
        <v>62</v>
      </c>
      <c r="N84" s="139" t="s">
        <v>998</v>
      </c>
      <c r="O84" s="8" t="s">
        <v>901</v>
      </c>
      <c r="P84" s="18">
        <v>6</v>
      </c>
      <c r="Q84" s="18">
        <v>0</v>
      </c>
      <c r="R84" s="18">
        <v>7</v>
      </c>
      <c r="S84" s="27">
        <v>0.63636363636363635</v>
      </c>
      <c r="T84" s="13" t="s">
        <v>700</v>
      </c>
      <c r="U84" s="13" t="s">
        <v>713</v>
      </c>
      <c r="V84" s="13" t="s">
        <v>702</v>
      </c>
      <c r="W84" s="136">
        <v>1415645065</v>
      </c>
      <c r="X84" s="136" t="b">
        <v>1</v>
      </c>
      <c r="Y84" s="8" t="s">
        <v>1</v>
      </c>
      <c r="Z84" s="8" t="b">
        <v>1</v>
      </c>
      <c r="AA84" s="10" t="b">
        <v>1</v>
      </c>
      <c r="AB84" s="12" t="s">
        <v>436</v>
      </c>
      <c r="AC84" s="137" t="b">
        <v>0</v>
      </c>
      <c r="AD84" s="18">
        <v>7</v>
      </c>
      <c r="AE84" s="12" t="s">
        <v>442</v>
      </c>
      <c r="AF84" s="138" t="b">
        <v>1</v>
      </c>
      <c r="AG84" s="138" t="b">
        <v>1</v>
      </c>
      <c r="AH84" s="12" t="s">
        <v>454</v>
      </c>
      <c r="AI84" s="12" t="s">
        <v>466</v>
      </c>
      <c r="AJ84" s="12" t="s">
        <v>448</v>
      </c>
      <c r="AK84" s="12" t="s">
        <v>442</v>
      </c>
      <c r="AL84" s="12" t="s">
        <v>433</v>
      </c>
      <c r="AM84" s="12" t="s">
        <v>463</v>
      </c>
      <c r="AN84" s="12" t="s">
        <v>430</v>
      </c>
      <c r="AO84" s="12" t="s">
        <v>478</v>
      </c>
      <c r="AP84" s="19" t="s">
        <v>436</v>
      </c>
    </row>
    <row r="85" spans="1:42" s="9" customFormat="1" x14ac:dyDescent="0.3">
      <c r="A85" s="8">
        <v>61</v>
      </c>
      <c r="B85" s="8" t="b">
        <v>0</v>
      </c>
      <c r="C85" s="8" t="b">
        <v>0</v>
      </c>
      <c r="D85" s="8" t="b">
        <v>0</v>
      </c>
      <c r="E85" s="8" t="b">
        <v>0</v>
      </c>
      <c r="F85" s="8">
        <v>1</v>
      </c>
      <c r="G85" s="8">
        <v>61</v>
      </c>
      <c r="H85" s="8">
        <v>4</v>
      </c>
      <c r="I85" s="8" t="b">
        <v>1</v>
      </c>
      <c r="J85" s="8" t="b">
        <v>0</v>
      </c>
      <c r="K85" s="8">
        <v>75</v>
      </c>
      <c r="L85" s="8"/>
      <c r="M85" s="20">
        <v>62</v>
      </c>
      <c r="N85" s="139" t="s">
        <v>998</v>
      </c>
      <c r="O85" s="8" t="s">
        <v>960</v>
      </c>
      <c r="P85" s="18">
        <v>5</v>
      </c>
      <c r="Q85" s="18">
        <v>0</v>
      </c>
      <c r="R85" s="18">
        <v>7</v>
      </c>
      <c r="S85" s="27">
        <v>0.63636363636363635</v>
      </c>
      <c r="T85" s="13" t="s">
        <v>702</v>
      </c>
      <c r="U85" s="13" t="s">
        <v>713</v>
      </c>
      <c r="V85" s="13" t="s">
        <v>714</v>
      </c>
      <c r="W85" s="136">
        <v>1168197168</v>
      </c>
      <c r="X85" s="136" t="b">
        <v>1</v>
      </c>
      <c r="Y85" s="8" t="s">
        <v>1</v>
      </c>
      <c r="Z85" s="8" t="b">
        <v>1</v>
      </c>
      <c r="AA85" s="10" t="b">
        <v>1</v>
      </c>
      <c r="AB85" s="12" t="s">
        <v>448</v>
      </c>
      <c r="AC85" s="137" t="b">
        <v>1</v>
      </c>
      <c r="AD85" s="18">
        <v>8</v>
      </c>
      <c r="AE85" s="12" t="s">
        <v>474</v>
      </c>
      <c r="AF85" s="138" t="b">
        <v>1</v>
      </c>
      <c r="AG85" s="138" t="b">
        <v>0</v>
      </c>
      <c r="AH85" s="12" t="s">
        <v>454</v>
      </c>
      <c r="AI85" s="12" t="s">
        <v>466</v>
      </c>
      <c r="AJ85" s="12" t="s">
        <v>448</v>
      </c>
      <c r="AK85" s="12" t="s">
        <v>442</v>
      </c>
      <c r="AL85" s="12" t="s">
        <v>451</v>
      </c>
      <c r="AM85" s="12" t="s">
        <v>463</v>
      </c>
      <c r="AN85" s="12" t="s">
        <v>469</v>
      </c>
      <c r="AO85" s="12" t="s">
        <v>474</v>
      </c>
      <c r="AP85" s="19" t="s">
        <v>436</v>
      </c>
    </row>
    <row r="86" spans="1:42" x14ac:dyDescent="0.3">
      <c r="A86" s="8">
        <v>121</v>
      </c>
      <c r="B86" s="8" t="b">
        <v>0</v>
      </c>
      <c r="C86" s="8" t="b">
        <v>0</v>
      </c>
      <c r="D86" s="8" t="b">
        <v>0</v>
      </c>
      <c r="E86" s="8" t="b">
        <v>0</v>
      </c>
      <c r="F86" s="8">
        <v>20</v>
      </c>
      <c r="G86" s="8">
        <v>42</v>
      </c>
      <c r="H86" s="8">
        <v>5</v>
      </c>
      <c r="I86" s="8" t="b">
        <v>1</v>
      </c>
      <c r="J86" s="8" t="b">
        <v>0</v>
      </c>
      <c r="K86" s="8">
        <v>76</v>
      </c>
      <c r="L86" s="8"/>
      <c r="M86" s="20">
        <v>62</v>
      </c>
      <c r="N86" s="139" t="s">
        <v>998</v>
      </c>
      <c r="O86" s="8" t="s">
        <v>953</v>
      </c>
      <c r="P86" s="18">
        <v>6</v>
      </c>
      <c r="Q86" s="18">
        <v>0</v>
      </c>
      <c r="R86" s="18">
        <v>7</v>
      </c>
      <c r="S86" s="27">
        <v>0.63636363636363635</v>
      </c>
      <c r="T86" s="13" t="s">
        <v>700</v>
      </c>
      <c r="U86" s="13" t="s">
        <v>713</v>
      </c>
      <c r="V86" s="13" t="s">
        <v>702</v>
      </c>
      <c r="W86" s="136">
        <v>1161108143</v>
      </c>
      <c r="X86" s="136" t="b">
        <v>1</v>
      </c>
      <c r="Y86" s="8" t="s">
        <v>1</v>
      </c>
      <c r="Z86" s="8" t="b">
        <v>1</v>
      </c>
      <c r="AA86" s="10" t="b">
        <v>1</v>
      </c>
      <c r="AB86" s="12" t="s">
        <v>463</v>
      </c>
      <c r="AC86" s="137" t="b">
        <v>1</v>
      </c>
      <c r="AD86" s="18">
        <v>5</v>
      </c>
      <c r="AE86" s="12" t="s">
        <v>471</v>
      </c>
      <c r="AF86" s="138" t="b">
        <v>0</v>
      </c>
      <c r="AG86" s="138" t="b">
        <v>0</v>
      </c>
      <c r="AH86" s="12" t="s">
        <v>460</v>
      </c>
      <c r="AI86" s="12" t="s">
        <v>466</v>
      </c>
      <c r="AJ86" s="12" t="s">
        <v>448</v>
      </c>
      <c r="AK86" s="12" t="s">
        <v>445</v>
      </c>
      <c r="AL86" s="12" t="s">
        <v>451</v>
      </c>
      <c r="AM86" s="12" t="s">
        <v>463</v>
      </c>
      <c r="AN86" s="12" t="s">
        <v>430</v>
      </c>
      <c r="AO86" s="12" t="s">
        <v>474</v>
      </c>
      <c r="AP86" s="19" t="s">
        <v>436</v>
      </c>
    </row>
    <row r="87" spans="1:42" x14ac:dyDescent="0.3">
      <c r="A87" s="8">
        <v>318</v>
      </c>
      <c r="B87" s="8" t="b">
        <v>0</v>
      </c>
      <c r="C87" s="8" t="b">
        <v>1</v>
      </c>
      <c r="D87" s="8" t="b">
        <v>0</v>
      </c>
      <c r="E87" s="8">
        <v>0</v>
      </c>
      <c r="F87" s="8">
        <v>0</v>
      </c>
      <c r="G87" s="8">
        <v>62</v>
      </c>
      <c r="H87" s="8">
        <v>1</v>
      </c>
      <c r="I87" s="8" t="b">
        <v>0</v>
      </c>
      <c r="J87" s="8" t="b">
        <v>0</v>
      </c>
      <c r="K87" s="8">
        <v>77</v>
      </c>
      <c r="L87" s="8"/>
      <c r="M87" s="20">
        <v>62</v>
      </c>
      <c r="N87" s="139" t="s">
        <v>998</v>
      </c>
      <c r="O87" s="8" t="s">
        <v>972</v>
      </c>
      <c r="P87" s="18">
        <v>6</v>
      </c>
      <c r="Q87" s="18">
        <v>0</v>
      </c>
      <c r="R87" s="18">
        <v>7</v>
      </c>
      <c r="S87" s="27">
        <v>0.63636363636363635</v>
      </c>
      <c r="T87" s="13" t="s">
        <v>1</v>
      </c>
      <c r="U87" s="13" t="s">
        <v>1</v>
      </c>
      <c r="V87" s="13" t="s">
        <v>1</v>
      </c>
      <c r="W87" s="136">
        <v>1113676273</v>
      </c>
      <c r="X87" s="136" t="b">
        <v>1</v>
      </c>
      <c r="Y87" s="8" t="s">
        <v>1</v>
      </c>
      <c r="Z87" s="8" t="b">
        <v>1</v>
      </c>
      <c r="AA87" s="10" t="b">
        <v>1</v>
      </c>
      <c r="AB87" s="12" t="s">
        <v>1</v>
      </c>
      <c r="AC87" s="137" t="b">
        <v>0</v>
      </c>
      <c r="AD87" s="18">
        <v>8</v>
      </c>
      <c r="AE87" s="12" t="s">
        <v>1</v>
      </c>
      <c r="AF87" s="138" t="b">
        <v>0</v>
      </c>
      <c r="AG87" s="138" t="b">
        <v>0</v>
      </c>
      <c r="AH87" s="12" t="s">
        <v>460</v>
      </c>
      <c r="AI87" s="12" t="s">
        <v>466</v>
      </c>
      <c r="AJ87" s="12" t="s">
        <v>448</v>
      </c>
      <c r="AK87" s="12" t="s">
        <v>445</v>
      </c>
      <c r="AL87" s="12" t="s">
        <v>451</v>
      </c>
      <c r="AM87" s="12" t="s">
        <v>463</v>
      </c>
      <c r="AN87" s="12" t="s">
        <v>430</v>
      </c>
      <c r="AO87" s="12" t="s">
        <v>474</v>
      </c>
      <c r="AP87" s="19" t="s">
        <v>436</v>
      </c>
    </row>
    <row r="88" spans="1:42" x14ac:dyDescent="0.3">
      <c r="A88" s="8">
        <v>151</v>
      </c>
      <c r="B88" s="8" t="b">
        <v>0</v>
      </c>
      <c r="C88" s="8" t="b">
        <v>0</v>
      </c>
      <c r="D88" s="8" t="b">
        <v>0</v>
      </c>
      <c r="E88" s="8" t="b">
        <v>0</v>
      </c>
      <c r="F88" s="8">
        <v>20</v>
      </c>
      <c r="G88" s="8">
        <v>42</v>
      </c>
      <c r="H88" s="8">
        <v>2</v>
      </c>
      <c r="I88" s="8" t="b">
        <v>0</v>
      </c>
      <c r="J88" s="8" t="b">
        <v>0</v>
      </c>
      <c r="K88" s="8">
        <v>78</v>
      </c>
      <c r="L88" s="8"/>
      <c r="M88" s="20">
        <v>62</v>
      </c>
      <c r="N88" s="139" t="s">
        <v>998</v>
      </c>
      <c r="O88" s="8" t="s">
        <v>791</v>
      </c>
      <c r="P88" s="18">
        <v>6</v>
      </c>
      <c r="Q88" s="18">
        <v>0</v>
      </c>
      <c r="R88" s="18">
        <v>7</v>
      </c>
      <c r="S88" s="27">
        <v>0.63636363636363635</v>
      </c>
      <c r="T88" s="13" t="s">
        <v>702</v>
      </c>
      <c r="U88" s="13" t="s">
        <v>713</v>
      </c>
      <c r="V88" s="13" t="s">
        <v>702</v>
      </c>
      <c r="W88" s="136">
        <v>1112088816</v>
      </c>
      <c r="X88" s="136" t="b">
        <v>1</v>
      </c>
      <c r="Y88" s="8" t="s">
        <v>1</v>
      </c>
      <c r="Z88" s="8" t="b">
        <v>1</v>
      </c>
      <c r="AA88" s="10" t="b">
        <v>1</v>
      </c>
      <c r="AB88" s="12" t="s">
        <v>442</v>
      </c>
      <c r="AC88" s="137" t="b">
        <v>1</v>
      </c>
      <c r="AD88" s="18">
        <v>7</v>
      </c>
      <c r="AE88" s="12" t="s">
        <v>442</v>
      </c>
      <c r="AF88" s="138" t="b">
        <v>1</v>
      </c>
      <c r="AG88" s="138" t="b">
        <v>1</v>
      </c>
      <c r="AH88" s="12" t="s">
        <v>454</v>
      </c>
      <c r="AI88" s="12" t="s">
        <v>457</v>
      </c>
      <c r="AJ88" s="12" t="s">
        <v>439</v>
      </c>
      <c r="AK88" s="12" t="s">
        <v>442</v>
      </c>
      <c r="AL88" s="12" t="s">
        <v>451</v>
      </c>
      <c r="AM88" s="12" t="s">
        <v>463</v>
      </c>
      <c r="AN88" s="12" t="s">
        <v>430</v>
      </c>
      <c r="AO88" s="12" t="s">
        <v>478</v>
      </c>
      <c r="AP88" s="19" t="s">
        <v>476</v>
      </c>
    </row>
    <row r="89" spans="1:42" s="9" customFormat="1" x14ac:dyDescent="0.3">
      <c r="A89" s="8">
        <v>9</v>
      </c>
      <c r="B89" s="8" t="b">
        <v>0</v>
      </c>
      <c r="C89" s="8" t="b">
        <v>0</v>
      </c>
      <c r="D89" s="8" t="b">
        <v>0</v>
      </c>
      <c r="E89" s="8" t="b">
        <v>0</v>
      </c>
      <c r="F89" s="8">
        <v>20</v>
      </c>
      <c r="G89" s="8">
        <v>42</v>
      </c>
      <c r="H89" s="8">
        <v>3</v>
      </c>
      <c r="I89" s="8" t="b">
        <v>0</v>
      </c>
      <c r="J89" s="8" t="b">
        <v>0</v>
      </c>
      <c r="K89" s="8">
        <v>79</v>
      </c>
      <c r="L89" s="8"/>
      <c r="M89" s="20">
        <v>62</v>
      </c>
      <c r="N89" s="139" t="s">
        <v>998</v>
      </c>
      <c r="O89" s="8" t="s">
        <v>869</v>
      </c>
      <c r="P89" s="18">
        <v>6</v>
      </c>
      <c r="Q89" s="18">
        <v>0</v>
      </c>
      <c r="R89" s="18">
        <v>7</v>
      </c>
      <c r="S89" s="27">
        <v>0.63636363636363635</v>
      </c>
      <c r="T89" s="13" t="s">
        <v>700</v>
      </c>
      <c r="U89" s="13" t="s">
        <v>713</v>
      </c>
      <c r="V89" s="13" t="s">
        <v>714</v>
      </c>
      <c r="W89" s="136">
        <v>1088075867</v>
      </c>
      <c r="X89" s="136" t="b">
        <v>1</v>
      </c>
      <c r="Y89" s="8" t="s">
        <v>1</v>
      </c>
      <c r="Z89" s="8" t="b">
        <v>1</v>
      </c>
      <c r="AA89" s="10" t="b">
        <v>1</v>
      </c>
      <c r="AB89" s="12" t="s">
        <v>454</v>
      </c>
      <c r="AC89" s="137" t="b">
        <v>0</v>
      </c>
      <c r="AD89" s="18">
        <v>7</v>
      </c>
      <c r="AE89" s="12" t="s">
        <v>1</v>
      </c>
      <c r="AF89" s="138" t="b">
        <v>0</v>
      </c>
      <c r="AG89" s="138" t="b">
        <v>0</v>
      </c>
      <c r="AH89" s="12" t="s">
        <v>454</v>
      </c>
      <c r="AI89" s="12" t="s">
        <v>466</v>
      </c>
      <c r="AJ89" s="12" t="s">
        <v>448</v>
      </c>
      <c r="AK89" s="12" t="s">
        <v>445</v>
      </c>
      <c r="AL89" s="12" t="s">
        <v>451</v>
      </c>
      <c r="AM89" s="12" t="s">
        <v>463</v>
      </c>
      <c r="AN89" s="12" t="s">
        <v>430</v>
      </c>
      <c r="AO89" s="12" t="s">
        <v>478</v>
      </c>
      <c r="AP89" s="19" t="s">
        <v>436</v>
      </c>
    </row>
    <row r="90" spans="1:42" x14ac:dyDescent="0.3">
      <c r="A90" s="8">
        <v>257</v>
      </c>
      <c r="B90" s="8" t="b">
        <v>0</v>
      </c>
      <c r="C90" s="8" t="b">
        <v>0</v>
      </c>
      <c r="D90" s="8" t="b">
        <v>0</v>
      </c>
      <c r="E90" s="8" t="b">
        <v>0</v>
      </c>
      <c r="F90" s="8">
        <v>20</v>
      </c>
      <c r="G90" s="8">
        <v>42</v>
      </c>
      <c r="H90" s="8">
        <v>4</v>
      </c>
      <c r="I90" s="8" t="b">
        <v>0</v>
      </c>
      <c r="J90" s="8" t="b">
        <v>0</v>
      </c>
      <c r="K90" s="8">
        <v>80</v>
      </c>
      <c r="L90" s="8"/>
      <c r="M90" s="20">
        <v>62</v>
      </c>
      <c r="N90" s="139" t="s">
        <v>998</v>
      </c>
      <c r="O90" s="8" t="s">
        <v>900</v>
      </c>
      <c r="P90" s="18">
        <v>6</v>
      </c>
      <c r="Q90" s="18">
        <v>0</v>
      </c>
      <c r="R90" s="18">
        <v>7</v>
      </c>
      <c r="S90" s="27">
        <v>0.63636363636363635</v>
      </c>
      <c r="T90" s="13" t="s">
        <v>700</v>
      </c>
      <c r="U90" s="13" t="s">
        <v>713</v>
      </c>
      <c r="V90" s="13" t="s">
        <v>712</v>
      </c>
      <c r="W90" s="136">
        <v>1031192756</v>
      </c>
      <c r="X90" s="136" t="b">
        <v>1</v>
      </c>
      <c r="Y90" s="8" t="s">
        <v>1</v>
      </c>
      <c r="Z90" s="8" t="b">
        <v>1</v>
      </c>
      <c r="AA90" s="10" t="b">
        <v>1</v>
      </c>
      <c r="AB90" s="12" t="s">
        <v>463</v>
      </c>
      <c r="AC90" s="137" t="b">
        <v>1</v>
      </c>
      <c r="AD90" s="18">
        <v>6</v>
      </c>
      <c r="AE90" s="12" t="s">
        <v>460</v>
      </c>
      <c r="AF90" s="138" t="b">
        <v>0</v>
      </c>
      <c r="AG90" s="138" t="b">
        <v>1</v>
      </c>
      <c r="AH90" s="12" t="s">
        <v>454</v>
      </c>
      <c r="AI90" s="12" t="s">
        <v>466</v>
      </c>
      <c r="AJ90" s="12" t="s">
        <v>448</v>
      </c>
      <c r="AK90" s="12" t="s">
        <v>442</v>
      </c>
      <c r="AL90" s="12" t="s">
        <v>433</v>
      </c>
      <c r="AM90" s="12" t="s">
        <v>463</v>
      </c>
      <c r="AN90" s="12" t="s">
        <v>430</v>
      </c>
      <c r="AO90" s="12" t="s">
        <v>478</v>
      </c>
      <c r="AP90" s="19" t="s">
        <v>436</v>
      </c>
    </row>
    <row r="91" spans="1:42" s="9" customFormat="1" x14ac:dyDescent="0.3">
      <c r="A91" s="8">
        <v>246</v>
      </c>
      <c r="B91" s="8" t="b">
        <v>0</v>
      </c>
      <c r="C91" s="8" t="b">
        <v>0</v>
      </c>
      <c r="D91" s="8" t="b">
        <v>0</v>
      </c>
      <c r="E91" s="8" t="b">
        <v>0</v>
      </c>
      <c r="F91" s="8">
        <v>20</v>
      </c>
      <c r="G91" s="8">
        <v>42</v>
      </c>
      <c r="H91" s="8">
        <v>5</v>
      </c>
      <c r="I91" s="8" t="b">
        <v>0</v>
      </c>
      <c r="J91" s="8" t="b">
        <v>0</v>
      </c>
      <c r="K91" s="8">
        <v>81</v>
      </c>
      <c r="L91" s="8"/>
      <c r="M91" s="20">
        <v>62</v>
      </c>
      <c r="N91" s="139" t="s">
        <v>998</v>
      </c>
      <c r="O91" s="8" t="s">
        <v>905</v>
      </c>
      <c r="P91" s="18">
        <v>6</v>
      </c>
      <c r="Q91" s="18">
        <v>0</v>
      </c>
      <c r="R91" s="18">
        <v>7</v>
      </c>
      <c r="S91" s="27">
        <v>0.63636363636363635</v>
      </c>
      <c r="T91" s="13" t="s">
        <v>702</v>
      </c>
      <c r="U91" s="13" t="s">
        <v>701</v>
      </c>
      <c r="V91" s="13" t="s">
        <v>714</v>
      </c>
      <c r="W91" s="136">
        <v>970464139</v>
      </c>
      <c r="X91" s="136" t="b">
        <v>1</v>
      </c>
      <c r="Y91" s="8" t="s">
        <v>1</v>
      </c>
      <c r="Z91" s="8" t="b">
        <v>1</v>
      </c>
      <c r="AA91" s="10" t="b">
        <v>1</v>
      </c>
      <c r="AB91" s="12" t="s">
        <v>445</v>
      </c>
      <c r="AC91" s="137" t="b">
        <v>0</v>
      </c>
      <c r="AD91" s="18">
        <v>6</v>
      </c>
      <c r="AE91" s="12" t="s">
        <v>448</v>
      </c>
      <c r="AF91" s="138" t="b">
        <v>1</v>
      </c>
      <c r="AG91" s="138" t="b">
        <v>1</v>
      </c>
      <c r="AH91" s="12" t="s">
        <v>460</v>
      </c>
      <c r="AI91" s="12" t="s">
        <v>466</v>
      </c>
      <c r="AJ91" s="12" t="s">
        <v>448</v>
      </c>
      <c r="AK91" s="12" t="s">
        <v>445</v>
      </c>
      <c r="AL91" s="12" t="s">
        <v>433</v>
      </c>
      <c r="AM91" s="12" t="s">
        <v>463</v>
      </c>
      <c r="AN91" s="12" t="s">
        <v>469</v>
      </c>
      <c r="AO91" s="12" t="s">
        <v>478</v>
      </c>
      <c r="AP91" s="19" t="s">
        <v>476</v>
      </c>
    </row>
    <row r="92" spans="1:42" x14ac:dyDescent="0.3">
      <c r="A92" s="8">
        <v>152</v>
      </c>
      <c r="B92" s="8" t="b">
        <v>0</v>
      </c>
      <c r="C92" s="8" t="b">
        <v>0</v>
      </c>
      <c r="D92" s="8" t="b">
        <v>0</v>
      </c>
      <c r="E92" s="8" t="b">
        <v>0</v>
      </c>
      <c r="F92" s="8">
        <v>20</v>
      </c>
      <c r="G92" s="8">
        <v>42</v>
      </c>
      <c r="H92" s="8">
        <v>1</v>
      </c>
      <c r="I92" s="8" t="b">
        <v>1</v>
      </c>
      <c r="J92" s="8" t="b">
        <v>0</v>
      </c>
      <c r="K92" s="8">
        <v>82</v>
      </c>
      <c r="L92" s="8"/>
      <c r="M92" s="20">
        <v>62</v>
      </c>
      <c r="N92" s="139" t="s">
        <v>998</v>
      </c>
      <c r="O92" s="8" t="s">
        <v>879</v>
      </c>
      <c r="P92" s="18">
        <v>6</v>
      </c>
      <c r="Q92" s="18">
        <v>0</v>
      </c>
      <c r="R92" s="18">
        <v>7</v>
      </c>
      <c r="S92" s="27">
        <v>0.63636363636363635</v>
      </c>
      <c r="T92" s="13" t="s">
        <v>700</v>
      </c>
      <c r="U92" s="13" t="s">
        <v>701</v>
      </c>
      <c r="V92" s="13" t="s">
        <v>702</v>
      </c>
      <c r="W92" s="136">
        <v>959438737</v>
      </c>
      <c r="X92" s="136" t="b">
        <v>1</v>
      </c>
      <c r="Y92" s="8" t="s">
        <v>1</v>
      </c>
      <c r="Z92" s="8" t="b">
        <v>1</v>
      </c>
      <c r="AA92" s="10" t="b">
        <v>1</v>
      </c>
      <c r="AB92" s="12" t="s">
        <v>463</v>
      </c>
      <c r="AC92" s="137" t="b">
        <v>1</v>
      </c>
      <c r="AD92" s="18">
        <v>7</v>
      </c>
      <c r="AE92" s="12" t="s">
        <v>448</v>
      </c>
      <c r="AF92" s="138" t="b">
        <v>1</v>
      </c>
      <c r="AG92" s="138" t="b">
        <v>1</v>
      </c>
      <c r="AH92" s="12" t="s">
        <v>454</v>
      </c>
      <c r="AI92" s="12" t="s">
        <v>466</v>
      </c>
      <c r="AJ92" s="12" t="s">
        <v>448</v>
      </c>
      <c r="AK92" s="12" t="s">
        <v>442</v>
      </c>
      <c r="AL92" s="12" t="s">
        <v>433</v>
      </c>
      <c r="AM92" s="12" t="s">
        <v>463</v>
      </c>
      <c r="AN92" s="12" t="s">
        <v>469</v>
      </c>
      <c r="AO92" s="12" t="s">
        <v>478</v>
      </c>
      <c r="AP92" s="19" t="s">
        <v>476</v>
      </c>
    </row>
    <row r="93" spans="1:42" x14ac:dyDescent="0.3">
      <c r="A93" s="8">
        <v>22</v>
      </c>
      <c r="B93" s="8" t="b">
        <v>0</v>
      </c>
      <c r="C93" s="8" t="b">
        <v>0</v>
      </c>
      <c r="D93" s="8" t="b">
        <v>0</v>
      </c>
      <c r="E93" s="8" t="b">
        <v>0</v>
      </c>
      <c r="F93" s="8">
        <v>98</v>
      </c>
      <c r="G93" s="8">
        <v>-36</v>
      </c>
      <c r="H93" s="8">
        <v>2</v>
      </c>
      <c r="I93" s="8" t="b">
        <v>1</v>
      </c>
      <c r="J93" s="8" t="b">
        <v>0</v>
      </c>
      <c r="K93" s="8">
        <v>83</v>
      </c>
      <c r="L93" s="8"/>
      <c r="M93" s="20">
        <v>62</v>
      </c>
      <c r="N93" s="139" t="s">
        <v>999</v>
      </c>
      <c r="O93" s="8" t="s">
        <v>858</v>
      </c>
      <c r="P93" s="18">
        <v>7</v>
      </c>
      <c r="Q93" s="18">
        <v>0</v>
      </c>
      <c r="R93" s="18">
        <v>7</v>
      </c>
      <c r="S93" s="27">
        <v>0.63636363636363635</v>
      </c>
      <c r="T93" s="13" t="s">
        <v>700</v>
      </c>
      <c r="U93" s="13" t="s">
        <v>713</v>
      </c>
      <c r="V93" s="13" t="s">
        <v>702</v>
      </c>
      <c r="W93" s="136">
        <v>934288117</v>
      </c>
      <c r="X93" s="136" t="b">
        <v>1</v>
      </c>
      <c r="Y93" s="8" t="s">
        <v>1</v>
      </c>
      <c r="Z93" s="8" t="b">
        <v>1</v>
      </c>
      <c r="AA93" s="10" t="b">
        <v>1</v>
      </c>
      <c r="AB93" s="12" t="s">
        <v>442</v>
      </c>
      <c r="AC93" s="137" t="b">
        <v>1</v>
      </c>
      <c r="AD93" s="18">
        <v>8</v>
      </c>
      <c r="AE93" s="12" t="s">
        <v>1</v>
      </c>
      <c r="AF93" s="138" t="b">
        <v>0</v>
      </c>
      <c r="AG93" s="138" t="b">
        <v>0</v>
      </c>
      <c r="AH93" s="12" t="s">
        <v>454</v>
      </c>
      <c r="AI93" s="12" t="s">
        <v>466</v>
      </c>
      <c r="AJ93" s="12" t="s">
        <v>448</v>
      </c>
      <c r="AK93" s="12" t="s">
        <v>442</v>
      </c>
      <c r="AL93" s="12" t="s">
        <v>451</v>
      </c>
      <c r="AM93" s="12" t="s">
        <v>463</v>
      </c>
      <c r="AN93" s="12" t="s">
        <v>430</v>
      </c>
      <c r="AO93" s="12" t="s">
        <v>478</v>
      </c>
      <c r="AP93" s="19" t="s">
        <v>436</v>
      </c>
    </row>
    <row r="94" spans="1:42" x14ac:dyDescent="0.3">
      <c r="A94" s="8">
        <v>197</v>
      </c>
      <c r="B94" s="8" t="b">
        <v>0</v>
      </c>
      <c r="C94" s="8" t="b">
        <v>0</v>
      </c>
      <c r="D94" s="8" t="b">
        <v>0</v>
      </c>
      <c r="E94" s="8" t="b">
        <v>0</v>
      </c>
      <c r="F94" s="8">
        <v>98</v>
      </c>
      <c r="G94" s="8">
        <v>-36</v>
      </c>
      <c r="H94" s="8">
        <v>3</v>
      </c>
      <c r="I94" s="8" t="b">
        <v>1</v>
      </c>
      <c r="J94" s="8" t="b">
        <v>0</v>
      </c>
      <c r="K94" s="8">
        <v>84</v>
      </c>
      <c r="L94" s="8"/>
      <c r="M94" s="20">
        <v>62</v>
      </c>
      <c r="N94" s="139" t="s">
        <v>999</v>
      </c>
      <c r="O94" s="8" t="s">
        <v>832</v>
      </c>
      <c r="P94" s="18">
        <v>7</v>
      </c>
      <c r="Q94" s="18">
        <v>0</v>
      </c>
      <c r="R94" s="18">
        <v>7</v>
      </c>
      <c r="S94" s="27">
        <v>0.63636363636363635</v>
      </c>
      <c r="T94" s="13" t="s">
        <v>702</v>
      </c>
      <c r="U94" s="13" t="s">
        <v>713</v>
      </c>
      <c r="V94" s="13" t="s">
        <v>714</v>
      </c>
      <c r="W94" s="136">
        <v>933243875</v>
      </c>
      <c r="X94" s="136" t="b">
        <v>1</v>
      </c>
      <c r="Y94" s="8" t="s">
        <v>1</v>
      </c>
      <c r="Z94" s="8" t="b">
        <v>1</v>
      </c>
      <c r="AA94" s="10" t="b">
        <v>1</v>
      </c>
      <c r="AB94" s="12" t="s">
        <v>454</v>
      </c>
      <c r="AC94" s="137" t="b">
        <v>0</v>
      </c>
      <c r="AD94" s="18">
        <v>7</v>
      </c>
      <c r="AE94" s="12" t="s">
        <v>469</v>
      </c>
      <c r="AF94" s="138" t="b">
        <v>1</v>
      </c>
      <c r="AG94" s="138" t="b">
        <v>0</v>
      </c>
      <c r="AH94" s="12" t="s">
        <v>454</v>
      </c>
      <c r="AI94" s="12" t="s">
        <v>466</v>
      </c>
      <c r="AJ94" s="12" t="s">
        <v>448</v>
      </c>
      <c r="AK94" s="12" t="s">
        <v>442</v>
      </c>
      <c r="AL94" s="12" t="s">
        <v>451</v>
      </c>
      <c r="AM94" s="12" t="s">
        <v>463</v>
      </c>
      <c r="AN94" s="12" t="s">
        <v>469</v>
      </c>
      <c r="AO94" s="12" t="s">
        <v>478</v>
      </c>
      <c r="AP94" s="19" t="s">
        <v>476</v>
      </c>
    </row>
    <row r="95" spans="1:42" x14ac:dyDescent="0.3">
      <c r="A95" s="8">
        <v>297</v>
      </c>
      <c r="B95" s="8" t="b">
        <v>0</v>
      </c>
      <c r="C95" s="8" t="b">
        <v>0</v>
      </c>
      <c r="D95" s="8" t="b">
        <v>0</v>
      </c>
      <c r="E95" s="8" t="b">
        <v>0</v>
      </c>
      <c r="F95" s="8">
        <v>20</v>
      </c>
      <c r="G95" s="8">
        <v>42</v>
      </c>
      <c r="H95" s="8">
        <v>4</v>
      </c>
      <c r="I95" s="8" t="b">
        <v>1</v>
      </c>
      <c r="J95" s="8" t="b">
        <v>0</v>
      </c>
      <c r="K95" s="8">
        <v>85</v>
      </c>
      <c r="L95" s="8"/>
      <c r="M95" s="20">
        <v>62</v>
      </c>
      <c r="N95" s="139" t="s">
        <v>998</v>
      </c>
      <c r="O95" s="8" t="s">
        <v>810</v>
      </c>
      <c r="P95" s="18">
        <v>6</v>
      </c>
      <c r="Q95" s="18">
        <v>0</v>
      </c>
      <c r="R95" s="18">
        <v>7</v>
      </c>
      <c r="S95" s="27">
        <v>0.63636363636363635</v>
      </c>
      <c r="T95" s="13" t="s">
        <v>700</v>
      </c>
      <c r="U95" s="13" t="s">
        <v>701</v>
      </c>
      <c r="V95" s="13" t="s">
        <v>714</v>
      </c>
      <c r="W95" s="136">
        <v>900669969</v>
      </c>
      <c r="X95" s="136" t="b">
        <v>1</v>
      </c>
      <c r="Y95" s="8" t="s">
        <v>1</v>
      </c>
      <c r="Z95" s="8" t="b">
        <v>1</v>
      </c>
      <c r="AA95" s="10" t="b">
        <v>1</v>
      </c>
      <c r="AB95" s="12" t="s">
        <v>454</v>
      </c>
      <c r="AC95" s="137" t="b">
        <v>0</v>
      </c>
      <c r="AD95" s="18">
        <v>8</v>
      </c>
      <c r="AE95" s="12" t="s">
        <v>474</v>
      </c>
      <c r="AF95" s="138" t="b">
        <v>0</v>
      </c>
      <c r="AG95" s="138" t="b">
        <v>0</v>
      </c>
      <c r="AH95" s="12" t="s">
        <v>454</v>
      </c>
      <c r="AI95" s="12" t="s">
        <v>466</v>
      </c>
      <c r="AJ95" s="12" t="s">
        <v>439</v>
      </c>
      <c r="AK95" s="12" t="s">
        <v>442</v>
      </c>
      <c r="AL95" s="12" t="s">
        <v>433</v>
      </c>
      <c r="AM95" s="12" t="s">
        <v>463</v>
      </c>
      <c r="AN95" s="12" t="s">
        <v>430</v>
      </c>
      <c r="AO95" s="12" t="s">
        <v>478</v>
      </c>
      <c r="AP95" s="19" t="s">
        <v>476</v>
      </c>
    </row>
    <row r="96" spans="1:42" s="9" customFormat="1" x14ac:dyDescent="0.3">
      <c r="A96" s="8">
        <v>1152</v>
      </c>
      <c r="B96" s="8" t="b">
        <v>0</v>
      </c>
      <c r="C96" s="8" t="b">
        <v>0</v>
      </c>
      <c r="D96" s="8" t="b">
        <v>0</v>
      </c>
      <c r="E96" s="8" t="b">
        <v>0</v>
      </c>
      <c r="F96" s="8">
        <v>1</v>
      </c>
      <c r="G96" s="8">
        <v>61</v>
      </c>
      <c r="H96" s="8">
        <v>5</v>
      </c>
      <c r="I96" s="8" t="b">
        <v>1</v>
      </c>
      <c r="J96" s="8" t="b">
        <v>0</v>
      </c>
      <c r="K96" s="8">
        <v>86</v>
      </c>
      <c r="L96" s="8"/>
      <c r="M96" s="20">
        <v>62</v>
      </c>
      <c r="N96" s="139" t="s">
        <v>998</v>
      </c>
      <c r="O96" s="8" t="s">
        <v>951</v>
      </c>
      <c r="P96" s="18">
        <v>5</v>
      </c>
      <c r="Q96" s="18">
        <v>0</v>
      </c>
      <c r="R96" s="18">
        <v>7</v>
      </c>
      <c r="S96" s="27">
        <v>0.63636363636363635</v>
      </c>
      <c r="T96" s="13" t="s">
        <v>700</v>
      </c>
      <c r="U96" s="13" t="s">
        <v>713</v>
      </c>
      <c r="V96" s="13" t="s">
        <v>712</v>
      </c>
      <c r="W96" s="136">
        <v>856897557</v>
      </c>
      <c r="X96" s="136" t="b">
        <v>1</v>
      </c>
      <c r="Y96" s="8" t="s">
        <v>1</v>
      </c>
      <c r="Z96" s="8" t="b">
        <v>1</v>
      </c>
      <c r="AA96" s="10" t="b">
        <v>1</v>
      </c>
      <c r="AB96" s="12" t="s">
        <v>466</v>
      </c>
      <c r="AC96" s="137" t="b">
        <v>1</v>
      </c>
      <c r="AD96" s="18">
        <v>9</v>
      </c>
      <c r="AE96" s="12" t="s">
        <v>466</v>
      </c>
      <c r="AF96" s="138" t="b">
        <v>1</v>
      </c>
      <c r="AG96" s="138" t="b">
        <v>1</v>
      </c>
      <c r="AH96" s="12" t="s">
        <v>454</v>
      </c>
      <c r="AI96" s="12" t="s">
        <v>466</v>
      </c>
      <c r="AJ96" s="12" t="s">
        <v>448</v>
      </c>
      <c r="AK96" s="12" t="s">
        <v>442</v>
      </c>
      <c r="AL96" s="12" t="s">
        <v>433</v>
      </c>
      <c r="AM96" s="12" t="s">
        <v>463</v>
      </c>
      <c r="AN96" s="12" t="s">
        <v>430</v>
      </c>
      <c r="AO96" s="12" t="s">
        <v>474</v>
      </c>
      <c r="AP96" s="19" t="s">
        <v>436</v>
      </c>
    </row>
    <row r="97" spans="1:42" x14ac:dyDescent="0.3">
      <c r="A97" s="8">
        <v>45</v>
      </c>
      <c r="B97" s="8" t="b">
        <v>0</v>
      </c>
      <c r="C97" s="8" t="b">
        <v>1</v>
      </c>
      <c r="D97" s="8" t="b">
        <v>0</v>
      </c>
      <c r="E97" s="8" t="b">
        <v>0</v>
      </c>
      <c r="F97" s="8">
        <v>20</v>
      </c>
      <c r="G97" s="8">
        <v>42</v>
      </c>
      <c r="H97" s="8">
        <v>1</v>
      </c>
      <c r="I97" s="8" t="b">
        <v>0</v>
      </c>
      <c r="J97" s="8" t="b">
        <v>0</v>
      </c>
      <c r="K97" s="8">
        <v>87</v>
      </c>
      <c r="L97" s="8"/>
      <c r="M97" s="20">
        <v>62</v>
      </c>
      <c r="N97" s="139" t="s">
        <v>998</v>
      </c>
      <c r="O97" s="8" t="s">
        <v>895</v>
      </c>
      <c r="P97" s="18">
        <v>6</v>
      </c>
      <c r="Q97" s="18">
        <v>0</v>
      </c>
      <c r="R97" s="18">
        <v>7</v>
      </c>
      <c r="S97" s="27">
        <v>0.63636363636363635</v>
      </c>
      <c r="T97" s="13" t="s">
        <v>700</v>
      </c>
      <c r="U97" s="13" t="s">
        <v>701</v>
      </c>
      <c r="V97" s="13" t="s">
        <v>702</v>
      </c>
      <c r="W97" s="136">
        <v>845853129</v>
      </c>
      <c r="X97" s="136" t="b">
        <v>1</v>
      </c>
      <c r="Y97" s="8" t="s">
        <v>1</v>
      </c>
      <c r="Z97" s="8" t="b">
        <v>1</v>
      </c>
      <c r="AA97" s="10" t="b">
        <v>1</v>
      </c>
      <c r="AB97" s="12" t="s">
        <v>478</v>
      </c>
      <c r="AC97" s="137" t="b">
        <v>1</v>
      </c>
      <c r="AD97" s="18">
        <v>6</v>
      </c>
      <c r="AE97" s="12" t="s">
        <v>451</v>
      </c>
      <c r="AF97" s="138" t="b">
        <v>0</v>
      </c>
      <c r="AG97" s="138" t="b">
        <v>1</v>
      </c>
      <c r="AH97" s="12" t="s">
        <v>454</v>
      </c>
      <c r="AI97" s="12" t="s">
        <v>466</v>
      </c>
      <c r="AJ97" s="12" t="s">
        <v>448</v>
      </c>
      <c r="AK97" s="12" t="s">
        <v>442</v>
      </c>
      <c r="AL97" s="12" t="s">
        <v>433</v>
      </c>
      <c r="AM97" s="12" t="s">
        <v>463</v>
      </c>
      <c r="AN97" s="12" t="s">
        <v>430</v>
      </c>
      <c r="AO97" s="12" t="s">
        <v>478</v>
      </c>
      <c r="AP97" s="19" t="s">
        <v>436</v>
      </c>
    </row>
    <row r="98" spans="1:42" x14ac:dyDescent="0.3">
      <c r="A98" s="8">
        <v>40</v>
      </c>
      <c r="B98" s="8" t="b">
        <v>0</v>
      </c>
      <c r="C98" s="8" t="b">
        <v>0</v>
      </c>
      <c r="D98" s="8" t="b">
        <v>0</v>
      </c>
      <c r="E98" s="8" t="b">
        <v>0</v>
      </c>
      <c r="F98" s="8">
        <v>1</v>
      </c>
      <c r="G98" s="8">
        <v>61</v>
      </c>
      <c r="H98" s="8">
        <v>2</v>
      </c>
      <c r="I98" s="8" t="b">
        <v>0</v>
      </c>
      <c r="J98" s="8" t="b">
        <v>0</v>
      </c>
      <c r="K98" s="8">
        <v>88</v>
      </c>
      <c r="L98" s="8"/>
      <c r="M98" s="20">
        <v>62</v>
      </c>
      <c r="N98" s="139" t="s">
        <v>998</v>
      </c>
      <c r="O98" s="8" t="s">
        <v>938</v>
      </c>
      <c r="P98" s="18">
        <v>5</v>
      </c>
      <c r="Q98" s="18">
        <v>0</v>
      </c>
      <c r="R98" s="18">
        <v>7</v>
      </c>
      <c r="S98" s="27">
        <v>0.63636363636363635</v>
      </c>
      <c r="T98" s="13" t="s">
        <v>700</v>
      </c>
      <c r="U98" s="13" t="s">
        <v>701</v>
      </c>
      <c r="V98" s="13" t="s">
        <v>702</v>
      </c>
      <c r="W98" s="136">
        <v>824434200</v>
      </c>
      <c r="X98" s="136" t="b">
        <v>1</v>
      </c>
      <c r="Y98" s="8" t="s">
        <v>1</v>
      </c>
      <c r="Z98" s="8" t="b">
        <v>1</v>
      </c>
      <c r="AA98" s="10" t="b">
        <v>1</v>
      </c>
      <c r="AB98" s="12" t="s">
        <v>454</v>
      </c>
      <c r="AC98" s="137" t="b">
        <v>0</v>
      </c>
      <c r="AD98" s="18">
        <v>8</v>
      </c>
      <c r="AE98" s="12" t="s">
        <v>471</v>
      </c>
      <c r="AF98" s="138" t="b">
        <v>1</v>
      </c>
      <c r="AG98" s="138" t="b">
        <v>0</v>
      </c>
      <c r="AH98" s="12" t="s">
        <v>454</v>
      </c>
      <c r="AI98" s="12" t="s">
        <v>466</v>
      </c>
      <c r="AJ98" s="12" t="s">
        <v>448</v>
      </c>
      <c r="AK98" s="12" t="s">
        <v>442</v>
      </c>
      <c r="AL98" s="12" t="s">
        <v>433</v>
      </c>
      <c r="AM98" s="12" t="s">
        <v>471</v>
      </c>
      <c r="AN98" s="12" t="s">
        <v>469</v>
      </c>
      <c r="AO98" s="12" t="s">
        <v>478</v>
      </c>
      <c r="AP98" s="19" t="s">
        <v>476</v>
      </c>
    </row>
    <row r="99" spans="1:42" x14ac:dyDescent="0.3">
      <c r="A99" s="8">
        <v>48</v>
      </c>
      <c r="B99" s="8" t="b">
        <v>0</v>
      </c>
      <c r="C99" s="8" t="b">
        <v>0</v>
      </c>
      <c r="D99" s="8" t="b">
        <v>0</v>
      </c>
      <c r="E99" s="8" t="b">
        <v>0</v>
      </c>
      <c r="F99" s="8">
        <v>20</v>
      </c>
      <c r="G99" s="8">
        <v>42</v>
      </c>
      <c r="H99" s="8">
        <v>3</v>
      </c>
      <c r="I99" s="8" t="b">
        <v>0</v>
      </c>
      <c r="J99" s="8" t="b">
        <v>0</v>
      </c>
      <c r="K99" s="8">
        <v>89</v>
      </c>
      <c r="L99" s="8"/>
      <c r="M99" s="20">
        <v>62</v>
      </c>
      <c r="N99" s="139" t="s">
        <v>998</v>
      </c>
      <c r="O99" s="8" t="s">
        <v>890</v>
      </c>
      <c r="P99" s="18">
        <v>6</v>
      </c>
      <c r="Q99" s="18">
        <v>0</v>
      </c>
      <c r="R99" s="18">
        <v>7</v>
      </c>
      <c r="S99" s="27">
        <v>0.63636363636363635</v>
      </c>
      <c r="T99" s="13" t="s">
        <v>700</v>
      </c>
      <c r="U99" s="13" t="s">
        <v>713</v>
      </c>
      <c r="V99" s="13" t="s">
        <v>714</v>
      </c>
      <c r="W99" s="136">
        <v>806614585</v>
      </c>
      <c r="X99" s="136" t="b">
        <v>1</v>
      </c>
      <c r="Y99" s="8" t="s">
        <v>1</v>
      </c>
      <c r="Z99" s="8" t="b">
        <v>1</v>
      </c>
      <c r="AA99" s="10" t="b">
        <v>1</v>
      </c>
      <c r="AB99" s="12" t="s">
        <v>466</v>
      </c>
      <c r="AC99" s="137" t="b">
        <v>1</v>
      </c>
      <c r="AD99" s="18">
        <v>8</v>
      </c>
      <c r="AE99" s="12" t="s">
        <v>454</v>
      </c>
      <c r="AF99" s="138" t="b">
        <v>1</v>
      </c>
      <c r="AG99" s="138" t="b">
        <v>0</v>
      </c>
      <c r="AH99" s="12" t="s">
        <v>454</v>
      </c>
      <c r="AI99" s="12" t="s">
        <v>466</v>
      </c>
      <c r="AJ99" s="12" t="s">
        <v>448</v>
      </c>
      <c r="AK99" s="12" t="s">
        <v>445</v>
      </c>
      <c r="AL99" s="12" t="s">
        <v>451</v>
      </c>
      <c r="AM99" s="12" t="s">
        <v>463</v>
      </c>
      <c r="AN99" s="12" t="s">
        <v>430</v>
      </c>
      <c r="AO99" s="12" t="s">
        <v>478</v>
      </c>
      <c r="AP99" s="19" t="s">
        <v>436</v>
      </c>
    </row>
    <row r="100" spans="1:42" x14ac:dyDescent="0.3">
      <c r="A100" s="8">
        <v>181</v>
      </c>
      <c r="B100" s="8" t="b">
        <v>0</v>
      </c>
      <c r="C100" s="8" t="b">
        <v>0</v>
      </c>
      <c r="D100" s="8" t="b">
        <v>0</v>
      </c>
      <c r="E100" s="8" t="b">
        <v>0</v>
      </c>
      <c r="F100" s="8">
        <v>98</v>
      </c>
      <c r="G100" s="8">
        <v>-36</v>
      </c>
      <c r="H100" s="8">
        <v>4</v>
      </c>
      <c r="I100" s="8" t="b">
        <v>0</v>
      </c>
      <c r="J100" s="8" t="b">
        <v>0</v>
      </c>
      <c r="K100" s="8">
        <v>90</v>
      </c>
      <c r="L100" s="8"/>
      <c r="M100" s="20">
        <v>62</v>
      </c>
      <c r="N100" s="139" t="s">
        <v>999</v>
      </c>
      <c r="O100" s="8" t="s">
        <v>860</v>
      </c>
      <c r="P100" s="18">
        <v>7</v>
      </c>
      <c r="Q100" s="18">
        <v>0</v>
      </c>
      <c r="R100" s="18">
        <v>7</v>
      </c>
      <c r="S100" s="27">
        <v>0.63636363636363635</v>
      </c>
      <c r="T100" s="13" t="s">
        <v>700</v>
      </c>
      <c r="U100" s="13" t="s">
        <v>701</v>
      </c>
      <c r="V100" s="13" t="s">
        <v>702</v>
      </c>
      <c r="W100" s="136">
        <v>784172857</v>
      </c>
      <c r="X100" s="136" t="b">
        <v>1</v>
      </c>
      <c r="Y100" s="8" t="s">
        <v>1</v>
      </c>
      <c r="Z100" s="8" t="b">
        <v>1</v>
      </c>
      <c r="AA100" s="10" t="b">
        <v>1</v>
      </c>
      <c r="AB100" s="12" t="s">
        <v>454</v>
      </c>
      <c r="AC100" s="137" t="b">
        <v>0</v>
      </c>
      <c r="AD100" s="18">
        <v>8</v>
      </c>
      <c r="AE100" s="12" t="s">
        <v>445</v>
      </c>
      <c r="AF100" s="138" t="b">
        <v>0</v>
      </c>
      <c r="AG100" s="138" t="b">
        <v>0</v>
      </c>
      <c r="AH100" s="12" t="s">
        <v>454</v>
      </c>
      <c r="AI100" s="12" t="s">
        <v>466</v>
      </c>
      <c r="AJ100" s="12" t="s">
        <v>448</v>
      </c>
      <c r="AK100" s="12" t="s">
        <v>442</v>
      </c>
      <c r="AL100" s="12" t="s">
        <v>433</v>
      </c>
      <c r="AM100" s="12" t="s">
        <v>463</v>
      </c>
      <c r="AN100" s="12" t="s">
        <v>430</v>
      </c>
      <c r="AO100" s="12" t="s">
        <v>478</v>
      </c>
      <c r="AP100" s="19" t="s">
        <v>476</v>
      </c>
    </row>
    <row r="101" spans="1:42" x14ac:dyDescent="0.3">
      <c r="A101" s="8">
        <v>296</v>
      </c>
      <c r="B101" s="8" t="b">
        <v>0</v>
      </c>
      <c r="C101" s="8" t="b">
        <v>0</v>
      </c>
      <c r="D101" s="8" t="b">
        <v>0</v>
      </c>
      <c r="E101" s="8">
        <v>0</v>
      </c>
      <c r="F101" s="8">
        <v>0</v>
      </c>
      <c r="G101" s="8">
        <v>62</v>
      </c>
      <c r="H101" s="8">
        <v>5</v>
      </c>
      <c r="I101" s="8" t="b">
        <v>0</v>
      </c>
      <c r="J101" s="8" t="b">
        <v>0</v>
      </c>
      <c r="K101" s="8">
        <v>91</v>
      </c>
      <c r="L101" s="8"/>
      <c r="M101" s="20">
        <v>62</v>
      </c>
      <c r="N101" s="139" t="s">
        <v>998</v>
      </c>
      <c r="O101" s="8" t="s">
        <v>774</v>
      </c>
      <c r="P101" s="18">
        <v>7</v>
      </c>
      <c r="Q101" s="18">
        <v>0</v>
      </c>
      <c r="R101" s="18">
        <v>7</v>
      </c>
      <c r="S101" s="27">
        <v>0.77777777777777779</v>
      </c>
      <c r="T101" s="13" t="s">
        <v>702</v>
      </c>
      <c r="U101" s="13" t="s">
        <v>713</v>
      </c>
      <c r="V101" s="13" t="s">
        <v>702</v>
      </c>
      <c r="W101" s="136">
        <v>777832831</v>
      </c>
      <c r="X101" s="136" t="b">
        <v>1</v>
      </c>
      <c r="Y101" s="8" t="s">
        <v>1</v>
      </c>
      <c r="Z101" s="8" t="b">
        <v>1</v>
      </c>
      <c r="AA101" s="10" t="b">
        <v>1</v>
      </c>
      <c r="AB101" s="12" t="s">
        <v>478</v>
      </c>
      <c r="AC101" s="137" t="b">
        <v>1</v>
      </c>
      <c r="AD101" s="18">
        <v>6</v>
      </c>
      <c r="AE101" s="12" t="s">
        <v>460</v>
      </c>
      <c r="AF101" s="138" t="b">
        <v>0</v>
      </c>
      <c r="AG101" s="138" t="b">
        <v>1</v>
      </c>
      <c r="AH101" s="12" t="s">
        <v>454</v>
      </c>
      <c r="AI101" s="12" t="s">
        <v>466</v>
      </c>
      <c r="AJ101" s="12" t="s">
        <v>448</v>
      </c>
      <c r="AK101" s="12" t="s">
        <v>442</v>
      </c>
      <c r="AL101" s="12" t="s">
        <v>433</v>
      </c>
      <c r="AM101" s="12" t="s">
        <v>463</v>
      </c>
      <c r="AN101" s="12" t="s">
        <v>430</v>
      </c>
      <c r="AO101" s="12" t="s">
        <v>478</v>
      </c>
      <c r="AP101" s="19" t="s">
        <v>476</v>
      </c>
    </row>
    <row r="102" spans="1:42" x14ac:dyDescent="0.3">
      <c r="A102" s="8">
        <v>320</v>
      </c>
      <c r="B102" s="8" t="b">
        <v>0</v>
      </c>
      <c r="C102" s="8" t="b">
        <v>1</v>
      </c>
      <c r="D102" s="8" t="b">
        <v>0</v>
      </c>
      <c r="E102" s="8">
        <v>0</v>
      </c>
      <c r="F102" s="8">
        <v>0</v>
      </c>
      <c r="G102" s="8">
        <v>62</v>
      </c>
      <c r="H102" s="8">
        <v>1</v>
      </c>
      <c r="I102" s="8" t="b">
        <v>1</v>
      </c>
      <c r="J102" s="8" t="b">
        <v>0</v>
      </c>
      <c r="K102" s="8">
        <v>92</v>
      </c>
      <c r="L102" s="8"/>
      <c r="M102" s="20">
        <v>62</v>
      </c>
      <c r="N102" s="139" t="s">
        <v>998</v>
      </c>
      <c r="O102" s="8" t="s">
        <v>982</v>
      </c>
      <c r="P102" s="18">
        <v>6</v>
      </c>
      <c r="Q102" s="18">
        <v>0</v>
      </c>
      <c r="R102" s="18">
        <v>7</v>
      </c>
      <c r="S102" s="27">
        <v>0.63636363636363635</v>
      </c>
      <c r="T102" s="13" t="s">
        <v>1</v>
      </c>
      <c r="U102" s="13" t="s">
        <v>1</v>
      </c>
      <c r="V102" s="13" t="s">
        <v>1</v>
      </c>
      <c r="W102" s="136">
        <v>776403412</v>
      </c>
      <c r="X102" s="136" t="b">
        <v>1</v>
      </c>
      <c r="Y102" s="8" t="s">
        <v>1</v>
      </c>
      <c r="Z102" s="8" t="b">
        <v>1</v>
      </c>
      <c r="AA102" s="10" t="b">
        <v>1</v>
      </c>
      <c r="AB102" s="12" t="s">
        <v>1</v>
      </c>
      <c r="AC102" s="137" t="b">
        <v>0</v>
      </c>
      <c r="AD102" s="18">
        <v>6</v>
      </c>
      <c r="AE102" s="12" t="s">
        <v>1</v>
      </c>
      <c r="AF102" s="138" t="b">
        <v>0</v>
      </c>
      <c r="AG102" s="138" t="b">
        <v>0</v>
      </c>
      <c r="AH102" s="12" t="s">
        <v>454</v>
      </c>
      <c r="AI102" s="12" t="s">
        <v>466</v>
      </c>
      <c r="AJ102" s="12" t="s">
        <v>439</v>
      </c>
      <c r="AK102" s="12" t="s">
        <v>442</v>
      </c>
      <c r="AL102" s="12" t="s">
        <v>451</v>
      </c>
      <c r="AM102" s="12" t="s">
        <v>463</v>
      </c>
      <c r="AN102" s="12" t="s">
        <v>430</v>
      </c>
      <c r="AO102" s="12" t="s">
        <v>474</v>
      </c>
      <c r="AP102" s="19" t="s">
        <v>476</v>
      </c>
    </row>
    <row r="103" spans="1:42" x14ac:dyDescent="0.3">
      <c r="A103" s="8">
        <v>15</v>
      </c>
      <c r="B103" s="8" t="b">
        <v>0</v>
      </c>
      <c r="C103" s="8" t="b">
        <v>0</v>
      </c>
      <c r="D103" s="8" t="b">
        <v>0</v>
      </c>
      <c r="E103" s="8" t="b">
        <v>0</v>
      </c>
      <c r="F103" s="8">
        <v>1</v>
      </c>
      <c r="G103" s="8">
        <v>61</v>
      </c>
      <c r="H103" s="8">
        <v>2</v>
      </c>
      <c r="I103" s="8" t="b">
        <v>1</v>
      </c>
      <c r="J103" s="8" t="b">
        <v>0</v>
      </c>
      <c r="K103" s="8">
        <v>93</v>
      </c>
      <c r="L103" s="8"/>
      <c r="M103" s="20">
        <v>62</v>
      </c>
      <c r="N103" s="139" t="s">
        <v>998</v>
      </c>
      <c r="O103" s="8" t="s">
        <v>531</v>
      </c>
      <c r="P103" s="18">
        <v>5</v>
      </c>
      <c r="Q103" s="18">
        <v>0</v>
      </c>
      <c r="R103" s="18">
        <v>7</v>
      </c>
      <c r="S103" s="27">
        <v>0.63636363636363635</v>
      </c>
      <c r="T103" s="13" t="s">
        <v>700</v>
      </c>
      <c r="U103" s="13" t="s">
        <v>713</v>
      </c>
      <c r="V103" s="13" t="s">
        <v>702</v>
      </c>
      <c r="W103" s="136">
        <v>762644967</v>
      </c>
      <c r="X103" s="136" t="b">
        <v>1</v>
      </c>
      <c r="Y103" s="8" t="s">
        <v>1</v>
      </c>
      <c r="Z103" s="8" t="b">
        <v>1</v>
      </c>
      <c r="AA103" s="10" t="b">
        <v>1</v>
      </c>
      <c r="AB103" s="12" t="s">
        <v>448</v>
      </c>
      <c r="AC103" s="137" t="b">
        <v>1</v>
      </c>
      <c r="AD103" s="18">
        <v>4</v>
      </c>
      <c r="AE103" s="12" t="s">
        <v>448</v>
      </c>
      <c r="AF103" s="138" t="b">
        <v>1</v>
      </c>
      <c r="AG103" s="138" t="b">
        <v>1</v>
      </c>
      <c r="AH103" s="12" t="s">
        <v>454</v>
      </c>
      <c r="AI103" s="12" t="s">
        <v>466</v>
      </c>
      <c r="AJ103" s="12" t="s">
        <v>448</v>
      </c>
      <c r="AK103" s="12" t="s">
        <v>442</v>
      </c>
      <c r="AL103" s="12" t="s">
        <v>433</v>
      </c>
      <c r="AM103" s="12" t="s">
        <v>471</v>
      </c>
      <c r="AN103" s="12" t="s">
        <v>430</v>
      </c>
      <c r="AO103" s="12" t="s">
        <v>478</v>
      </c>
      <c r="AP103" s="19" t="s">
        <v>436</v>
      </c>
    </row>
    <row r="104" spans="1:42" x14ac:dyDescent="0.3">
      <c r="A104" s="8">
        <v>62</v>
      </c>
      <c r="B104" s="8" t="b">
        <v>0</v>
      </c>
      <c r="C104" s="8" t="b">
        <v>0</v>
      </c>
      <c r="D104" s="8" t="b">
        <v>0</v>
      </c>
      <c r="E104" s="8" t="b">
        <v>0</v>
      </c>
      <c r="F104" s="8">
        <v>20</v>
      </c>
      <c r="G104" s="8">
        <v>42</v>
      </c>
      <c r="H104" s="8">
        <v>3</v>
      </c>
      <c r="I104" s="8" t="b">
        <v>1</v>
      </c>
      <c r="J104" s="8" t="b">
        <v>0</v>
      </c>
      <c r="K104" s="8">
        <v>94</v>
      </c>
      <c r="L104" s="8"/>
      <c r="M104" s="20">
        <v>62</v>
      </c>
      <c r="N104" s="139" t="s">
        <v>998</v>
      </c>
      <c r="O104" s="8" t="s">
        <v>935</v>
      </c>
      <c r="P104" s="18">
        <v>6</v>
      </c>
      <c r="Q104" s="18">
        <v>0</v>
      </c>
      <c r="R104" s="18">
        <v>7</v>
      </c>
      <c r="S104" s="27">
        <v>0.63636363636363635</v>
      </c>
      <c r="T104" s="13" t="s">
        <v>702</v>
      </c>
      <c r="U104" s="13" t="s">
        <v>713</v>
      </c>
      <c r="V104" s="13" t="s">
        <v>702</v>
      </c>
      <c r="W104" s="136">
        <v>719547047</v>
      </c>
      <c r="X104" s="136" t="b">
        <v>1</v>
      </c>
      <c r="Y104" s="8" t="s">
        <v>1</v>
      </c>
      <c r="Z104" s="8" t="b">
        <v>1</v>
      </c>
      <c r="AA104" s="10" t="b">
        <v>1</v>
      </c>
      <c r="AB104" s="12" t="s">
        <v>445</v>
      </c>
      <c r="AC104" s="137" t="b">
        <v>0</v>
      </c>
      <c r="AD104" s="18">
        <v>6</v>
      </c>
      <c r="AE104" s="12" t="s">
        <v>448</v>
      </c>
      <c r="AF104" s="138" t="b">
        <v>1</v>
      </c>
      <c r="AG104" s="138" t="b">
        <v>1</v>
      </c>
      <c r="AH104" s="12" t="s">
        <v>454</v>
      </c>
      <c r="AI104" s="12" t="s">
        <v>466</v>
      </c>
      <c r="AJ104" s="12" t="s">
        <v>448</v>
      </c>
      <c r="AK104" s="12" t="s">
        <v>442</v>
      </c>
      <c r="AL104" s="12" t="s">
        <v>451</v>
      </c>
      <c r="AM104" s="12" t="s">
        <v>463</v>
      </c>
      <c r="AN104" s="12" t="s">
        <v>430</v>
      </c>
      <c r="AO104" s="12" t="s">
        <v>474</v>
      </c>
      <c r="AP104" s="19" t="s">
        <v>436</v>
      </c>
    </row>
    <row r="105" spans="1:42" x14ac:dyDescent="0.3">
      <c r="A105" s="8">
        <v>148</v>
      </c>
      <c r="B105" s="8" t="b">
        <v>0</v>
      </c>
      <c r="C105" s="8" t="b">
        <v>1</v>
      </c>
      <c r="D105" s="8" t="b">
        <v>0</v>
      </c>
      <c r="E105" s="8" t="b">
        <v>0</v>
      </c>
      <c r="F105" s="8">
        <v>98</v>
      </c>
      <c r="G105" s="8">
        <v>-36</v>
      </c>
      <c r="H105" s="8">
        <v>4</v>
      </c>
      <c r="I105" s="8" t="b">
        <v>1</v>
      </c>
      <c r="J105" s="8" t="b">
        <v>0</v>
      </c>
      <c r="K105" s="8">
        <v>95</v>
      </c>
      <c r="L105" s="8"/>
      <c r="M105" s="20">
        <v>62</v>
      </c>
      <c r="N105" s="139" t="s">
        <v>999</v>
      </c>
      <c r="O105" s="8" t="s">
        <v>873</v>
      </c>
      <c r="P105" s="18">
        <v>7</v>
      </c>
      <c r="Q105" s="18">
        <v>0</v>
      </c>
      <c r="R105" s="18">
        <v>7</v>
      </c>
      <c r="S105" s="27">
        <v>0.63636363636363635</v>
      </c>
      <c r="T105" s="13" t="s">
        <v>700</v>
      </c>
      <c r="U105" s="13" t="s">
        <v>713</v>
      </c>
      <c r="V105" s="13" t="s">
        <v>702</v>
      </c>
      <c r="W105" s="136">
        <v>640975206</v>
      </c>
      <c r="X105" s="136" t="b">
        <v>1</v>
      </c>
      <c r="Y105" s="8" t="s">
        <v>1</v>
      </c>
      <c r="Z105" s="8" t="b">
        <v>1</v>
      </c>
      <c r="AA105" s="10" t="b">
        <v>1</v>
      </c>
      <c r="AB105" s="12" t="s">
        <v>454</v>
      </c>
      <c r="AC105" s="137" t="b">
        <v>0</v>
      </c>
      <c r="AD105" s="18">
        <v>8</v>
      </c>
      <c r="AE105" s="12" t="s">
        <v>469</v>
      </c>
      <c r="AF105" s="138" t="b">
        <v>0</v>
      </c>
      <c r="AG105" s="138" t="b">
        <v>0</v>
      </c>
      <c r="AH105" s="12" t="s">
        <v>454</v>
      </c>
      <c r="AI105" s="12" t="s">
        <v>466</v>
      </c>
      <c r="AJ105" s="12" t="s">
        <v>448</v>
      </c>
      <c r="AK105" s="12" t="s">
        <v>442</v>
      </c>
      <c r="AL105" s="12" t="s">
        <v>433</v>
      </c>
      <c r="AM105" s="12" t="s">
        <v>463</v>
      </c>
      <c r="AN105" s="12" t="s">
        <v>430</v>
      </c>
      <c r="AO105" s="12" t="s">
        <v>478</v>
      </c>
      <c r="AP105" s="19" t="s">
        <v>476</v>
      </c>
    </row>
    <row r="106" spans="1:42" x14ac:dyDescent="0.3">
      <c r="A106" s="8">
        <v>1285</v>
      </c>
      <c r="B106" s="8" t="b">
        <v>0</v>
      </c>
      <c r="C106" s="8" t="b">
        <v>1</v>
      </c>
      <c r="D106" s="8" t="b">
        <v>0</v>
      </c>
      <c r="E106" s="8" t="b">
        <v>0</v>
      </c>
      <c r="F106" s="8">
        <v>20</v>
      </c>
      <c r="G106" s="8">
        <v>42</v>
      </c>
      <c r="H106" s="8">
        <v>5</v>
      </c>
      <c r="I106" s="8" t="b">
        <v>1</v>
      </c>
      <c r="J106" s="8" t="b">
        <v>0</v>
      </c>
      <c r="K106" s="8">
        <v>96</v>
      </c>
      <c r="L106" s="8"/>
      <c r="M106" s="20">
        <v>62</v>
      </c>
      <c r="N106" s="139" t="s">
        <v>998</v>
      </c>
      <c r="O106" s="8" t="s">
        <v>871</v>
      </c>
      <c r="P106" s="18">
        <v>6</v>
      </c>
      <c r="Q106" s="18">
        <v>0</v>
      </c>
      <c r="R106" s="18">
        <v>7</v>
      </c>
      <c r="S106" s="27">
        <v>0.63636363636363635</v>
      </c>
      <c r="T106" s="13" t="s">
        <v>702</v>
      </c>
      <c r="U106" s="13" t="s">
        <v>713</v>
      </c>
      <c r="V106" s="13" t="s">
        <v>712</v>
      </c>
      <c r="W106" s="136">
        <v>595854238</v>
      </c>
      <c r="X106" s="136" t="b">
        <v>1</v>
      </c>
      <c r="Y106" s="8" t="s">
        <v>1</v>
      </c>
      <c r="Z106" s="8" t="b">
        <v>1</v>
      </c>
      <c r="AA106" s="10" t="b">
        <v>1</v>
      </c>
      <c r="AB106" s="12" t="s">
        <v>454</v>
      </c>
      <c r="AC106" s="137" t="b">
        <v>0</v>
      </c>
      <c r="AD106" s="18">
        <v>8</v>
      </c>
      <c r="AE106" s="12" t="s">
        <v>454</v>
      </c>
      <c r="AF106" s="138" t="b">
        <v>1</v>
      </c>
      <c r="AG106" s="138" t="b">
        <v>0</v>
      </c>
      <c r="AH106" s="12" t="s">
        <v>454</v>
      </c>
      <c r="AI106" s="12" t="s">
        <v>466</v>
      </c>
      <c r="AJ106" s="12" t="s">
        <v>448</v>
      </c>
      <c r="AK106" s="12" t="s">
        <v>445</v>
      </c>
      <c r="AL106" s="12" t="s">
        <v>433</v>
      </c>
      <c r="AM106" s="12" t="s">
        <v>463</v>
      </c>
      <c r="AN106" s="12" t="s">
        <v>430</v>
      </c>
      <c r="AO106" s="12" t="s">
        <v>478</v>
      </c>
      <c r="AP106" s="19" t="s">
        <v>476</v>
      </c>
    </row>
    <row r="107" spans="1:42" x14ac:dyDescent="0.3">
      <c r="A107" s="8">
        <v>119</v>
      </c>
      <c r="B107" s="8" t="b">
        <v>0</v>
      </c>
      <c r="C107" s="8" t="b">
        <v>0</v>
      </c>
      <c r="D107" s="8" t="b">
        <v>0</v>
      </c>
      <c r="E107" s="8" t="b">
        <v>0</v>
      </c>
      <c r="F107" s="8">
        <v>98</v>
      </c>
      <c r="G107" s="8">
        <v>-36</v>
      </c>
      <c r="H107" s="8">
        <v>1</v>
      </c>
      <c r="I107" s="8" t="b">
        <v>0</v>
      </c>
      <c r="J107" s="8" t="b">
        <v>0</v>
      </c>
      <c r="K107" s="8">
        <v>97</v>
      </c>
      <c r="L107" s="8"/>
      <c r="M107" s="20">
        <v>62</v>
      </c>
      <c r="N107" s="139" t="s">
        <v>999</v>
      </c>
      <c r="O107" s="8" t="s">
        <v>834</v>
      </c>
      <c r="P107" s="18">
        <v>7</v>
      </c>
      <c r="Q107" s="18">
        <v>0</v>
      </c>
      <c r="R107" s="18">
        <v>7</v>
      </c>
      <c r="S107" s="27">
        <v>0.63636363636363635</v>
      </c>
      <c r="T107" s="13" t="s">
        <v>700</v>
      </c>
      <c r="U107" s="13" t="s">
        <v>713</v>
      </c>
      <c r="V107" s="13" t="s">
        <v>702</v>
      </c>
      <c r="W107" s="136">
        <v>540883938</v>
      </c>
      <c r="X107" s="136" t="b">
        <v>1</v>
      </c>
      <c r="Y107" s="8" t="s">
        <v>1</v>
      </c>
      <c r="Z107" s="8" t="b">
        <v>1</v>
      </c>
      <c r="AA107" s="10" t="b">
        <v>1</v>
      </c>
      <c r="AB107" s="12" t="s">
        <v>466</v>
      </c>
      <c r="AC107" s="137" t="b">
        <v>1</v>
      </c>
      <c r="AD107" s="18">
        <v>8</v>
      </c>
      <c r="AE107" s="12" t="s">
        <v>451</v>
      </c>
      <c r="AF107" s="138" t="b">
        <v>1</v>
      </c>
      <c r="AG107" s="138" t="b">
        <v>1</v>
      </c>
      <c r="AH107" s="12" t="s">
        <v>454</v>
      </c>
      <c r="AI107" s="12" t="s">
        <v>466</v>
      </c>
      <c r="AJ107" s="12" t="s">
        <v>448</v>
      </c>
      <c r="AK107" s="12" t="s">
        <v>442</v>
      </c>
      <c r="AL107" s="12" t="s">
        <v>451</v>
      </c>
      <c r="AM107" s="12" t="s">
        <v>463</v>
      </c>
      <c r="AN107" s="12" t="s">
        <v>469</v>
      </c>
      <c r="AO107" s="12" t="s">
        <v>478</v>
      </c>
      <c r="AP107" s="19" t="s">
        <v>476</v>
      </c>
    </row>
    <row r="108" spans="1:42" x14ac:dyDescent="0.3">
      <c r="A108" s="8">
        <v>84</v>
      </c>
      <c r="B108" s="8" t="b">
        <v>0</v>
      </c>
      <c r="C108" s="8" t="b">
        <v>1</v>
      </c>
      <c r="D108" s="8" t="b">
        <v>0</v>
      </c>
      <c r="E108" s="8" t="b">
        <v>0</v>
      </c>
      <c r="F108" s="8">
        <v>98</v>
      </c>
      <c r="G108" s="8">
        <v>-36</v>
      </c>
      <c r="H108" s="8">
        <v>2</v>
      </c>
      <c r="I108" s="8" t="b">
        <v>0</v>
      </c>
      <c r="J108" s="8" t="b">
        <v>0</v>
      </c>
      <c r="K108" s="8">
        <v>98</v>
      </c>
      <c r="L108" s="8"/>
      <c r="M108" s="20">
        <v>62</v>
      </c>
      <c r="N108" s="139" t="s">
        <v>999</v>
      </c>
      <c r="O108" s="8" t="s">
        <v>885</v>
      </c>
      <c r="P108" s="18">
        <v>7</v>
      </c>
      <c r="Q108" s="18">
        <v>0</v>
      </c>
      <c r="R108" s="18">
        <v>7</v>
      </c>
      <c r="S108" s="27">
        <v>0.63636363636363635</v>
      </c>
      <c r="T108" s="13" t="s">
        <v>700</v>
      </c>
      <c r="U108" s="13" t="s">
        <v>713</v>
      </c>
      <c r="V108" s="13" t="s">
        <v>702</v>
      </c>
      <c r="W108" s="136">
        <v>518602715</v>
      </c>
      <c r="X108" s="136" t="b">
        <v>1</v>
      </c>
      <c r="Y108" s="8" t="s">
        <v>1</v>
      </c>
      <c r="Z108" s="8" t="b">
        <v>1</v>
      </c>
      <c r="AA108" s="10" t="b">
        <v>1</v>
      </c>
      <c r="AB108" s="12" t="s">
        <v>454</v>
      </c>
      <c r="AC108" s="137" t="b">
        <v>0</v>
      </c>
      <c r="AD108" s="18">
        <v>7</v>
      </c>
      <c r="AE108" s="12" t="s">
        <v>451</v>
      </c>
      <c r="AF108" s="138" t="b">
        <v>1</v>
      </c>
      <c r="AG108" s="138" t="b">
        <v>1</v>
      </c>
      <c r="AH108" s="12" t="s">
        <v>454</v>
      </c>
      <c r="AI108" s="12" t="s">
        <v>466</v>
      </c>
      <c r="AJ108" s="12" t="s">
        <v>448</v>
      </c>
      <c r="AK108" s="12" t="s">
        <v>442</v>
      </c>
      <c r="AL108" s="12" t="s">
        <v>451</v>
      </c>
      <c r="AM108" s="12" t="s">
        <v>463</v>
      </c>
      <c r="AN108" s="12" t="s">
        <v>430</v>
      </c>
      <c r="AO108" s="12" t="s">
        <v>474</v>
      </c>
      <c r="AP108" s="19" t="s">
        <v>476</v>
      </c>
    </row>
    <row r="109" spans="1:42" x14ac:dyDescent="0.3">
      <c r="A109" s="8">
        <v>125</v>
      </c>
      <c r="B109" s="8" t="b">
        <v>0</v>
      </c>
      <c r="C109" s="8" t="b">
        <v>0</v>
      </c>
      <c r="D109" s="8" t="b">
        <v>0</v>
      </c>
      <c r="E109" s="8" t="b">
        <v>0</v>
      </c>
      <c r="F109" s="8">
        <v>20</v>
      </c>
      <c r="G109" s="8">
        <v>42</v>
      </c>
      <c r="H109" s="8">
        <v>3</v>
      </c>
      <c r="I109" s="8" t="b">
        <v>0</v>
      </c>
      <c r="J109" s="8" t="b">
        <v>0</v>
      </c>
      <c r="K109" s="8">
        <v>99</v>
      </c>
      <c r="L109" s="8"/>
      <c r="M109" s="20">
        <v>62</v>
      </c>
      <c r="N109" s="139" t="s">
        <v>998</v>
      </c>
      <c r="O109" s="8" t="s">
        <v>764</v>
      </c>
      <c r="P109" s="18">
        <v>6</v>
      </c>
      <c r="Q109" s="18">
        <v>0</v>
      </c>
      <c r="R109" s="18">
        <v>7</v>
      </c>
      <c r="S109" s="27">
        <v>0.63636363636363635</v>
      </c>
      <c r="T109" s="13" t="s">
        <v>700</v>
      </c>
      <c r="U109" s="13" t="s">
        <v>713</v>
      </c>
      <c r="V109" s="13" t="s">
        <v>765</v>
      </c>
      <c r="W109" s="136">
        <v>507389814</v>
      </c>
      <c r="X109" s="136" t="b">
        <v>1</v>
      </c>
      <c r="Y109" s="8" t="s">
        <v>1</v>
      </c>
      <c r="Z109" s="8" t="b">
        <v>1</v>
      </c>
      <c r="AA109" s="10" t="b">
        <v>1</v>
      </c>
      <c r="AB109" s="12" t="s">
        <v>448</v>
      </c>
      <c r="AC109" s="137" t="b">
        <v>1</v>
      </c>
      <c r="AD109" s="18">
        <v>6</v>
      </c>
      <c r="AE109" s="12" t="s">
        <v>448</v>
      </c>
      <c r="AF109" s="138" t="b">
        <v>1</v>
      </c>
      <c r="AG109" s="138" t="b">
        <v>1</v>
      </c>
      <c r="AH109" s="12" t="s">
        <v>454</v>
      </c>
      <c r="AI109" s="12" t="s">
        <v>466</v>
      </c>
      <c r="AJ109" s="12" t="s">
        <v>448</v>
      </c>
      <c r="AK109" s="12" t="s">
        <v>445</v>
      </c>
      <c r="AL109" s="12" t="s">
        <v>451</v>
      </c>
      <c r="AM109" s="12" t="s">
        <v>463</v>
      </c>
      <c r="AN109" s="12" t="s">
        <v>430</v>
      </c>
      <c r="AO109" s="12" t="s">
        <v>478</v>
      </c>
      <c r="AP109" s="19" t="s">
        <v>436</v>
      </c>
    </row>
    <row r="110" spans="1:42" x14ac:dyDescent="0.3">
      <c r="A110" s="8">
        <v>96</v>
      </c>
      <c r="B110" s="8" t="b">
        <v>0</v>
      </c>
      <c r="C110" s="8" t="b">
        <v>0</v>
      </c>
      <c r="D110" s="8" t="b">
        <v>0</v>
      </c>
      <c r="E110" s="8" t="b">
        <v>0</v>
      </c>
      <c r="F110" s="8">
        <v>98</v>
      </c>
      <c r="G110" s="8">
        <v>-36</v>
      </c>
      <c r="H110" s="8">
        <v>4</v>
      </c>
      <c r="I110" s="8" t="b">
        <v>0</v>
      </c>
      <c r="J110" s="8" t="b">
        <v>0</v>
      </c>
      <c r="K110" s="8">
        <v>100</v>
      </c>
      <c r="L110" s="8"/>
      <c r="M110" s="20">
        <v>62</v>
      </c>
      <c r="N110" s="139" t="s">
        <v>999</v>
      </c>
      <c r="O110" s="8" t="s">
        <v>798</v>
      </c>
      <c r="P110" s="18">
        <v>7</v>
      </c>
      <c r="Q110" s="18">
        <v>0</v>
      </c>
      <c r="R110" s="18">
        <v>7</v>
      </c>
      <c r="S110" s="27">
        <v>0.63636363636363635</v>
      </c>
      <c r="T110" s="13" t="s">
        <v>702</v>
      </c>
      <c r="U110" s="13" t="s">
        <v>701</v>
      </c>
      <c r="V110" s="13" t="s">
        <v>702</v>
      </c>
      <c r="W110" s="136">
        <v>494298038</v>
      </c>
      <c r="X110" s="136" t="b">
        <v>1</v>
      </c>
      <c r="Y110" s="8" t="s">
        <v>1</v>
      </c>
      <c r="Z110" s="8" t="b">
        <v>1</v>
      </c>
      <c r="AA110" s="10" t="b">
        <v>1</v>
      </c>
      <c r="AB110" s="12" t="s">
        <v>478</v>
      </c>
      <c r="AC110" s="137" t="b">
        <v>1</v>
      </c>
      <c r="AD110" s="18">
        <v>5</v>
      </c>
      <c r="AE110" s="12" t="s">
        <v>448</v>
      </c>
      <c r="AF110" s="138" t="b">
        <v>1</v>
      </c>
      <c r="AG110" s="138" t="b">
        <v>1</v>
      </c>
      <c r="AH110" s="12" t="s">
        <v>454</v>
      </c>
      <c r="AI110" s="12" t="s">
        <v>466</v>
      </c>
      <c r="AJ110" s="12" t="s">
        <v>448</v>
      </c>
      <c r="AK110" s="12" t="s">
        <v>442</v>
      </c>
      <c r="AL110" s="12" t="s">
        <v>433</v>
      </c>
      <c r="AM110" s="12" t="s">
        <v>463</v>
      </c>
      <c r="AN110" s="12" t="s">
        <v>430</v>
      </c>
      <c r="AO110" s="12" t="s">
        <v>478</v>
      </c>
      <c r="AP110" s="19" t="s">
        <v>476</v>
      </c>
    </row>
    <row r="111" spans="1:42" x14ac:dyDescent="0.3">
      <c r="A111" s="8">
        <v>131</v>
      </c>
      <c r="B111" s="8" t="b">
        <v>0</v>
      </c>
      <c r="C111" s="8" t="b">
        <v>1</v>
      </c>
      <c r="D111" s="8" t="b">
        <v>0</v>
      </c>
      <c r="E111" s="8" t="b">
        <v>0</v>
      </c>
      <c r="F111" s="8">
        <v>98</v>
      </c>
      <c r="G111" s="8">
        <v>-36</v>
      </c>
      <c r="H111" s="8">
        <v>5</v>
      </c>
      <c r="I111" s="8" t="b">
        <v>0</v>
      </c>
      <c r="J111" s="8" t="b">
        <v>0</v>
      </c>
      <c r="K111" s="8">
        <v>101</v>
      </c>
      <c r="L111" s="8"/>
      <c r="M111" s="20">
        <v>62</v>
      </c>
      <c r="N111" s="139" t="s">
        <v>999</v>
      </c>
      <c r="O111" s="8" t="s">
        <v>863</v>
      </c>
      <c r="P111" s="18">
        <v>7</v>
      </c>
      <c r="Q111" s="18">
        <v>0</v>
      </c>
      <c r="R111" s="18">
        <v>7</v>
      </c>
      <c r="S111" s="27">
        <v>0.63636363636363635</v>
      </c>
      <c r="T111" s="13" t="s">
        <v>700</v>
      </c>
      <c r="U111" s="13" t="s">
        <v>701</v>
      </c>
      <c r="V111" s="13" t="s">
        <v>714</v>
      </c>
      <c r="W111" s="136">
        <v>466583216</v>
      </c>
      <c r="X111" s="136" t="b">
        <v>1</v>
      </c>
      <c r="Y111" s="8" t="s">
        <v>1</v>
      </c>
      <c r="Z111" s="8" t="b">
        <v>1</v>
      </c>
      <c r="AA111" s="10" t="b">
        <v>1</v>
      </c>
      <c r="AB111" s="12" t="s">
        <v>454</v>
      </c>
      <c r="AC111" s="137" t="b">
        <v>0</v>
      </c>
      <c r="AD111" s="18">
        <v>10</v>
      </c>
      <c r="AE111" s="12" t="s">
        <v>445</v>
      </c>
      <c r="AF111" s="138" t="b">
        <v>0</v>
      </c>
      <c r="AG111" s="138" t="b">
        <v>0</v>
      </c>
      <c r="AH111" s="12" t="s">
        <v>454</v>
      </c>
      <c r="AI111" s="12" t="s">
        <v>466</v>
      </c>
      <c r="AJ111" s="12" t="s">
        <v>448</v>
      </c>
      <c r="AK111" s="12" t="s">
        <v>442</v>
      </c>
      <c r="AL111" s="12" t="s">
        <v>433</v>
      </c>
      <c r="AM111" s="12" t="s">
        <v>463</v>
      </c>
      <c r="AN111" s="12" t="s">
        <v>430</v>
      </c>
      <c r="AO111" s="12" t="s">
        <v>478</v>
      </c>
      <c r="AP111" s="19" t="s">
        <v>476</v>
      </c>
    </row>
    <row r="112" spans="1:42" x14ac:dyDescent="0.3">
      <c r="A112" s="8">
        <v>29</v>
      </c>
      <c r="B112" s="8" t="b">
        <v>0</v>
      </c>
      <c r="C112" s="8" t="b">
        <v>1</v>
      </c>
      <c r="D112" s="8" t="b">
        <v>0</v>
      </c>
      <c r="E112" s="8" t="b">
        <v>0</v>
      </c>
      <c r="F112" s="8">
        <v>98</v>
      </c>
      <c r="G112" s="8">
        <v>-36</v>
      </c>
      <c r="H112" s="8">
        <v>1</v>
      </c>
      <c r="I112" s="8" t="b">
        <v>1</v>
      </c>
      <c r="J112" s="8" t="b">
        <v>0</v>
      </c>
      <c r="K112" s="8">
        <v>102</v>
      </c>
      <c r="L112" s="8"/>
      <c r="M112" s="20">
        <v>62</v>
      </c>
      <c r="N112" s="139" t="s">
        <v>999</v>
      </c>
      <c r="O112" s="8" t="s">
        <v>797</v>
      </c>
      <c r="P112" s="18">
        <v>7</v>
      </c>
      <c r="Q112" s="18">
        <v>0</v>
      </c>
      <c r="R112" s="18">
        <v>7</v>
      </c>
      <c r="S112" s="27">
        <v>0.63636363636363635</v>
      </c>
      <c r="T112" s="13" t="s">
        <v>700</v>
      </c>
      <c r="U112" s="13" t="s">
        <v>713</v>
      </c>
      <c r="V112" s="13" t="s">
        <v>702</v>
      </c>
      <c r="W112" s="136">
        <v>410658429</v>
      </c>
      <c r="X112" s="136" t="b">
        <v>0</v>
      </c>
      <c r="Y112" s="8" t="s">
        <v>1</v>
      </c>
      <c r="Z112" s="8" t="b">
        <v>1</v>
      </c>
      <c r="AA112" s="10" t="b">
        <v>1</v>
      </c>
      <c r="AB112" s="12" t="s">
        <v>1</v>
      </c>
      <c r="AC112" s="137" t="b">
        <v>0</v>
      </c>
      <c r="AD112" s="18">
        <v>8</v>
      </c>
      <c r="AE112" s="12" t="s">
        <v>460</v>
      </c>
      <c r="AF112" s="138" t="b">
        <v>0</v>
      </c>
      <c r="AG112" s="138" t="b">
        <v>1</v>
      </c>
      <c r="AH112" s="12" t="s">
        <v>454</v>
      </c>
      <c r="AI112" s="12" t="s">
        <v>466</v>
      </c>
      <c r="AJ112" s="12" t="s">
        <v>448</v>
      </c>
      <c r="AK112" s="12" t="s">
        <v>442</v>
      </c>
      <c r="AL112" s="12" t="s">
        <v>433</v>
      </c>
      <c r="AM112" s="12" t="s">
        <v>463</v>
      </c>
      <c r="AN112" s="12" t="s">
        <v>430</v>
      </c>
      <c r="AO112" s="12" t="s">
        <v>478</v>
      </c>
      <c r="AP112" s="19" t="s">
        <v>476</v>
      </c>
    </row>
    <row r="113" spans="1:42" x14ac:dyDescent="0.3">
      <c r="A113" s="8">
        <v>69</v>
      </c>
      <c r="B113" s="8" t="b">
        <v>0</v>
      </c>
      <c r="C113" s="8" t="b">
        <v>0</v>
      </c>
      <c r="D113" s="8" t="b">
        <v>0</v>
      </c>
      <c r="E113" s="8" t="b">
        <v>0</v>
      </c>
      <c r="F113" s="8">
        <v>98</v>
      </c>
      <c r="G113" s="8">
        <v>-36</v>
      </c>
      <c r="H113" s="8">
        <v>2</v>
      </c>
      <c r="I113" s="8" t="b">
        <v>1</v>
      </c>
      <c r="J113" s="8" t="b">
        <v>0</v>
      </c>
      <c r="K113" s="8">
        <v>103</v>
      </c>
      <c r="L113" s="8"/>
      <c r="M113" s="20">
        <v>62</v>
      </c>
      <c r="N113" s="139" t="s">
        <v>999</v>
      </c>
      <c r="O113" s="8" t="s">
        <v>812</v>
      </c>
      <c r="P113" s="18">
        <v>7</v>
      </c>
      <c r="Q113" s="18">
        <v>0</v>
      </c>
      <c r="R113" s="18">
        <v>7</v>
      </c>
      <c r="S113" s="27">
        <v>0.63636363636363635</v>
      </c>
      <c r="T113" s="13" t="s">
        <v>700</v>
      </c>
      <c r="U113" s="13" t="s">
        <v>713</v>
      </c>
      <c r="V113" s="13" t="s">
        <v>702</v>
      </c>
      <c r="W113" s="136">
        <v>398596240</v>
      </c>
      <c r="X113" s="136" t="b">
        <v>1</v>
      </c>
      <c r="Y113" s="8" t="s">
        <v>1</v>
      </c>
      <c r="Z113" s="8" t="b">
        <v>1</v>
      </c>
      <c r="AA113" s="10" t="b">
        <v>1</v>
      </c>
      <c r="AB113" s="12" t="s">
        <v>454</v>
      </c>
      <c r="AC113" s="137" t="b">
        <v>0</v>
      </c>
      <c r="AD113" s="18">
        <v>8</v>
      </c>
      <c r="AE113" s="12" t="s">
        <v>448</v>
      </c>
      <c r="AF113" s="138" t="b">
        <v>1</v>
      </c>
      <c r="AG113" s="138" t="b">
        <v>1</v>
      </c>
      <c r="AH113" s="12" t="s">
        <v>454</v>
      </c>
      <c r="AI113" s="12" t="s">
        <v>466</v>
      </c>
      <c r="AJ113" s="12" t="s">
        <v>448</v>
      </c>
      <c r="AK113" s="12" t="s">
        <v>442</v>
      </c>
      <c r="AL113" s="12" t="s">
        <v>451</v>
      </c>
      <c r="AM113" s="12" t="s">
        <v>471</v>
      </c>
      <c r="AN113" s="12" t="s">
        <v>430</v>
      </c>
      <c r="AO113" s="12" t="s">
        <v>478</v>
      </c>
      <c r="AP113" s="19" t="s">
        <v>476</v>
      </c>
    </row>
    <row r="114" spans="1:42" x14ac:dyDescent="0.3">
      <c r="A114" s="8">
        <v>135</v>
      </c>
      <c r="B114" s="8" t="b">
        <v>0</v>
      </c>
      <c r="C114" s="8" t="b">
        <v>0</v>
      </c>
      <c r="D114" s="8" t="b">
        <v>0</v>
      </c>
      <c r="E114" s="8" t="b">
        <v>0</v>
      </c>
      <c r="F114" s="8">
        <v>20</v>
      </c>
      <c r="G114" s="8">
        <v>42</v>
      </c>
      <c r="H114" s="8">
        <v>3</v>
      </c>
      <c r="I114" s="8" t="b">
        <v>1</v>
      </c>
      <c r="J114" s="8" t="b">
        <v>0</v>
      </c>
      <c r="K114" s="8">
        <v>104</v>
      </c>
      <c r="L114" s="8"/>
      <c r="M114" s="20">
        <v>62</v>
      </c>
      <c r="N114" s="139" t="s">
        <v>998</v>
      </c>
      <c r="O114" s="8" t="s">
        <v>809</v>
      </c>
      <c r="P114" s="18">
        <v>6</v>
      </c>
      <c r="Q114" s="18">
        <v>0</v>
      </c>
      <c r="R114" s="18">
        <v>7</v>
      </c>
      <c r="S114" s="27">
        <v>0.63636363636363635</v>
      </c>
      <c r="T114" s="13" t="s">
        <v>700</v>
      </c>
      <c r="U114" s="13" t="s">
        <v>713</v>
      </c>
      <c r="V114" s="13" t="s">
        <v>714</v>
      </c>
      <c r="W114" s="136">
        <v>266499450</v>
      </c>
      <c r="X114" s="136" t="b">
        <v>1</v>
      </c>
      <c r="Y114" s="8" t="s">
        <v>1</v>
      </c>
      <c r="Z114" s="8" t="b">
        <v>1</v>
      </c>
      <c r="AA114" s="10" t="b">
        <v>1</v>
      </c>
      <c r="AB114" s="12" t="s">
        <v>454</v>
      </c>
      <c r="AC114" s="137" t="b">
        <v>0</v>
      </c>
      <c r="AD114" s="18">
        <v>8</v>
      </c>
      <c r="AE114" s="12" t="s">
        <v>436</v>
      </c>
      <c r="AF114" s="138" t="b">
        <v>0</v>
      </c>
      <c r="AG114" s="138" t="b">
        <v>0</v>
      </c>
      <c r="AH114" s="12" t="s">
        <v>454</v>
      </c>
      <c r="AI114" s="12" t="s">
        <v>466</v>
      </c>
      <c r="AJ114" s="12" t="s">
        <v>439</v>
      </c>
      <c r="AK114" s="12" t="s">
        <v>442</v>
      </c>
      <c r="AL114" s="12" t="s">
        <v>433</v>
      </c>
      <c r="AM114" s="12" t="s">
        <v>463</v>
      </c>
      <c r="AN114" s="12" t="s">
        <v>430</v>
      </c>
      <c r="AO114" s="12" t="s">
        <v>478</v>
      </c>
      <c r="AP114" s="19" t="s">
        <v>476</v>
      </c>
    </row>
    <row r="115" spans="1:42" x14ac:dyDescent="0.3">
      <c r="A115" s="8">
        <v>43</v>
      </c>
      <c r="B115" s="8" t="b">
        <v>0</v>
      </c>
      <c r="C115" s="8" t="b">
        <v>0</v>
      </c>
      <c r="D115" s="8" t="b">
        <v>0</v>
      </c>
      <c r="E115" s="8" t="b">
        <v>0</v>
      </c>
      <c r="F115" s="8">
        <v>20</v>
      </c>
      <c r="G115" s="8">
        <v>42</v>
      </c>
      <c r="H115" s="8">
        <v>4</v>
      </c>
      <c r="I115" s="8" t="b">
        <v>1</v>
      </c>
      <c r="J115" s="8" t="b">
        <v>0</v>
      </c>
      <c r="K115" s="8">
        <v>105</v>
      </c>
      <c r="L115" s="8"/>
      <c r="M115" s="20">
        <v>62</v>
      </c>
      <c r="N115" s="139" t="s">
        <v>998</v>
      </c>
      <c r="O115" s="8" t="s">
        <v>821</v>
      </c>
      <c r="P115" s="18">
        <v>6</v>
      </c>
      <c r="Q115" s="18">
        <v>0</v>
      </c>
      <c r="R115" s="18">
        <v>7</v>
      </c>
      <c r="S115" s="27">
        <v>0.63636363636363635</v>
      </c>
      <c r="T115" s="13" t="s">
        <v>700</v>
      </c>
      <c r="U115" s="13" t="s">
        <v>713</v>
      </c>
      <c r="V115" s="13" t="s">
        <v>702</v>
      </c>
      <c r="W115" s="136">
        <v>235019947</v>
      </c>
      <c r="X115" s="136" t="b">
        <v>0</v>
      </c>
      <c r="Y115" s="8" t="s">
        <v>1</v>
      </c>
      <c r="Z115" s="8" t="b">
        <v>1</v>
      </c>
      <c r="AA115" s="10" t="b">
        <v>1</v>
      </c>
      <c r="AB115" s="12" t="s">
        <v>1</v>
      </c>
      <c r="AC115" s="137" t="b">
        <v>0</v>
      </c>
      <c r="AD115" s="18">
        <v>8</v>
      </c>
      <c r="AE115" s="12" t="s">
        <v>460</v>
      </c>
      <c r="AF115" s="138" t="b">
        <v>0</v>
      </c>
      <c r="AG115" s="138" t="b">
        <v>1</v>
      </c>
      <c r="AH115" s="12" t="s">
        <v>454</v>
      </c>
      <c r="AI115" s="12" t="s">
        <v>466</v>
      </c>
      <c r="AJ115" s="12" t="s">
        <v>439</v>
      </c>
      <c r="AK115" s="12" t="s">
        <v>442</v>
      </c>
      <c r="AL115" s="12" t="s">
        <v>451</v>
      </c>
      <c r="AM115" s="12" t="s">
        <v>463</v>
      </c>
      <c r="AN115" s="12" t="s">
        <v>469</v>
      </c>
      <c r="AO115" s="12" t="s">
        <v>478</v>
      </c>
      <c r="AP115" s="19" t="s">
        <v>476</v>
      </c>
    </row>
    <row r="116" spans="1:42" x14ac:dyDescent="0.3">
      <c r="A116" s="8">
        <v>85</v>
      </c>
      <c r="B116" s="8" t="b">
        <v>0</v>
      </c>
      <c r="C116" s="8" t="b">
        <v>1</v>
      </c>
      <c r="D116" s="8" t="b">
        <v>0</v>
      </c>
      <c r="E116" s="8" t="b">
        <v>0</v>
      </c>
      <c r="F116" s="8">
        <v>98</v>
      </c>
      <c r="G116" s="8">
        <v>-36</v>
      </c>
      <c r="H116" s="8">
        <v>5</v>
      </c>
      <c r="I116" s="8" t="b">
        <v>1</v>
      </c>
      <c r="J116" s="8" t="b">
        <v>0</v>
      </c>
      <c r="K116" s="8">
        <v>106</v>
      </c>
      <c r="L116" s="8"/>
      <c r="M116" s="20">
        <v>62</v>
      </c>
      <c r="N116" s="139" t="s">
        <v>999</v>
      </c>
      <c r="O116" s="8" t="s">
        <v>788</v>
      </c>
      <c r="P116" s="18">
        <v>7</v>
      </c>
      <c r="Q116" s="18">
        <v>0</v>
      </c>
      <c r="R116" s="18">
        <v>7</v>
      </c>
      <c r="S116" s="27">
        <v>0.63636363636363635</v>
      </c>
      <c r="T116" s="13" t="s">
        <v>700</v>
      </c>
      <c r="U116" s="13" t="s">
        <v>701</v>
      </c>
      <c r="V116" s="13" t="s">
        <v>714</v>
      </c>
      <c r="W116" s="136">
        <v>232434461</v>
      </c>
      <c r="X116" s="136" t="b">
        <v>1</v>
      </c>
      <c r="Y116" s="8" t="s">
        <v>1</v>
      </c>
      <c r="Z116" s="8" t="b">
        <v>1</v>
      </c>
      <c r="AA116" s="10" t="b">
        <v>1</v>
      </c>
      <c r="AB116" s="12" t="s">
        <v>454</v>
      </c>
      <c r="AC116" s="137" t="b">
        <v>0</v>
      </c>
      <c r="AD116" s="18">
        <v>6</v>
      </c>
      <c r="AE116" s="12" t="s">
        <v>451</v>
      </c>
      <c r="AF116" s="138" t="b">
        <v>1</v>
      </c>
      <c r="AG116" s="138" t="b">
        <v>1</v>
      </c>
      <c r="AH116" s="12" t="s">
        <v>454</v>
      </c>
      <c r="AI116" s="12" t="s">
        <v>466</v>
      </c>
      <c r="AJ116" s="12" t="s">
        <v>448</v>
      </c>
      <c r="AK116" s="12" t="s">
        <v>445</v>
      </c>
      <c r="AL116" s="12" t="s">
        <v>451</v>
      </c>
      <c r="AM116" s="12" t="s">
        <v>463</v>
      </c>
      <c r="AN116" s="12" t="s">
        <v>430</v>
      </c>
      <c r="AO116" s="12" t="s">
        <v>478</v>
      </c>
      <c r="AP116" s="19" t="s">
        <v>476</v>
      </c>
    </row>
    <row r="117" spans="1:42" x14ac:dyDescent="0.3">
      <c r="A117" s="8">
        <v>115</v>
      </c>
      <c r="B117" s="8" t="b">
        <v>0</v>
      </c>
      <c r="C117" s="8" t="b">
        <v>0</v>
      </c>
      <c r="D117" s="8" t="b">
        <v>0</v>
      </c>
      <c r="E117" s="8" t="b">
        <v>0</v>
      </c>
      <c r="F117" s="8">
        <v>98</v>
      </c>
      <c r="G117" s="8">
        <v>-36</v>
      </c>
      <c r="H117" s="8">
        <v>1</v>
      </c>
      <c r="I117" s="8" t="b">
        <v>0</v>
      </c>
      <c r="J117" s="8" t="b">
        <v>0</v>
      </c>
      <c r="K117" s="8">
        <v>107</v>
      </c>
      <c r="L117" s="8"/>
      <c r="M117" s="20">
        <v>62</v>
      </c>
      <c r="N117" s="139" t="s">
        <v>999</v>
      </c>
      <c r="O117" s="8" t="s">
        <v>780</v>
      </c>
      <c r="P117" s="18">
        <v>7</v>
      </c>
      <c r="Q117" s="18">
        <v>0</v>
      </c>
      <c r="R117" s="18">
        <v>7</v>
      </c>
      <c r="S117" s="27">
        <v>0.63636363636363635</v>
      </c>
      <c r="T117" s="13" t="s">
        <v>702</v>
      </c>
      <c r="U117" s="13" t="s">
        <v>701</v>
      </c>
      <c r="V117" s="13" t="s">
        <v>702</v>
      </c>
      <c r="W117" s="136">
        <v>175691754</v>
      </c>
      <c r="X117" s="136" t="b">
        <v>1</v>
      </c>
      <c r="Y117" s="8" t="s">
        <v>1</v>
      </c>
      <c r="Z117" s="8" t="b">
        <v>1</v>
      </c>
      <c r="AA117" s="10" t="b">
        <v>1</v>
      </c>
      <c r="AB117" s="12" t="s">
        <v>451</v>
      </c>
      <c r="AC117" s="137" t="b">
        <v>1</v>
      </c>
      <c r="AD117" s="18">
        <v>7</v>
      </c>
      <c r="AE117" s="12" t="s">
        <v>451</v>
      </c>
      <c r="AF117" s="138" t="b">
        <v>1</v>
      </c>
      <c r="AG117" s="138" t="b">
        <v>1</v>
      </c>
      <c r="AH117" s="12" t="s">
        <v>454</v>
      </c>
      <c r="AI117" s="12" t="s">
        <v>466</v>
      </c>
      <c r="AJ117" s="12" t="s">
        <v>448</v>
      </c>
      <c r="AK117" s="12" t="s">
        <v>445</v>
      </c>
      <c r="AL117" s="12" t="s">
        <v>451</v>
      </c>
      <c r="AM117" s="12" t="s">
        <v>463</v>
      </c>
      <c r="AN117" s="12" t="s">
        <v>430</v>
      </c>
      <c r="AO117" s="12" t="s">
        <v>478</v>
      </c>
      <c r="AP117" s="19" t="s">
        <v>476</v>
      </c>
    </row>
    <row r="118" spans="1:42" x14ac:dyDescent="0.3">
      <c r="A118" s="8">
        <v>112</v>
      </c>
      <c r="B118" s="8" t="b">
        <v>0</v>
      </c>
      <c r="C118" s="8" t="b">
        <v>1</v>
      </c>
      <c r="D118" s="8" t="b">
        <v>0</v>
      </c>
      <c r="E118" s="8" t="b">
        <v>0</v>
      </c>
      <c r="F118" s="8">
        <v>98</v>
      </c>
      <c r="G118" s="8">
        <v>-36</v>
      </c>
      <c r="H118" s="8">
        <v>2</v>
      </c>
      <c r="I118" s="8" t="b">
        <v>0</v>
      </c>
      <c r="J118" s="8" t="b">
        <v>0</v>
      </c>
      <c r="K118" s="8">
        <v>108</v>
      </c>
      <c r="L118" s="8"/>
      <c r="M118" s="20">
        <v>62</v>
      </c>
      <c r="N118" s="139" t="s">
        <v>999</v>
      </c>
      <c r="O118" s="8" t="s">
        <v>826</v>
      </c>
      <c r="P118" s="18">
        <v>7</v>
      </c>
      <c r="Q118" s="18">
        <v>0</v>
      </c>
      <c r="R118" s="18">
        <v>7</v>
      </c>
      <c r="S118" s="27">
        <v>0.63636363636363635</v>
      </c>
      <c r="T118" s="13" t="s">
        <v>700</v>
      </c>
      <c r="U118" s="13" t="s">
        <v>713</v>
      </c>
      <c r="V118" s="13" t="s">
        <v>714</v>
      </c>
      <c r="W118" s="136">
        <v>165117522</v>
      </c>
      <c r="X118" s="136" t="b">
        <v>1</v>
      </c>
      <c r="Y118" s="8" t="s">
        <v>1</v>
      </c>
      <c r="Z118" s="8" t="b">
        <v>1</v>
      </c>
      <c r="AA118" s="10" t="b">
        <v>1</v>
      </c>
      <c r="AB118" s="12" t="s">
        <v>448</v>
      </c>
      <c r="AC118" s="137" t="b">
        <v>1</v>
      </c>
      <c r="AD118" s="18">
        <v>6</v>
      </c>
      <c r="AE118" s="12" t="s">
        <v>451</v>
      </c>
      <c r="AF118" s="138" t="b">
        <v>1</v>
      </c>
      <c r="AG118" s="138" t="b">
        <v>1</v>
      </c>
      <c r="AH118" s="12" t="s">
        <v>454</v>
      </c>
      <c r="AI118" s="12" t="s">
        <v>466</v>
      </c>
      <c r="AJ118" s="12" t="s">
        <v>448</v>
      </c>
      <c r="AK118" s="12" t="s">
        <v>442</v>
      </c>
      <c r="AL118" s="12" t="s">
        <v>451</v>
      </c>
      <c r="AM118" s="12" t="s">
        <v>463</v>
      </c>
      <c r="AN118" s="12" t="s">
        <v>469</v>
      </c>
      <c r="AO118" s="12" t="s">
        <v>478</v>
      </c>
      <c r="AP118" s="19" t="s">
        <v>476</v>
      </c>
    </row>
    <row r="119" spans="1:42" s="9" customFormat="1" x14ac:dyDescent="0.3">
      <c r="A119" s="8">
        <v>106</v>
      </c>
      <c r="B119" s="8" t="b">
        <v>0</v>
      </c>
      <c r="C119" s="8" t="b">
        <v>0</v>
      </c>
      <c r="D119" s="8" t="b">
        <v>0</v>
      </c>
      <c r="E119" s="8" t="b">
        <v>0</v>
      </c>
      <c r="F119" s="8">
        <v>98</v>
      </c>
      <c r="G119" s="8">
        <v>-36</v>
      </c>
      <c r="H119" s="8">
        <v>3</v>
      </c>
      <c r="I119" s="8" t="b">
        <v>0</v>
      </c>
      <c r="J119" s="8" t="b">
        <v>0</v>
      </c>
      <c r="K119" s="8">
        <v>109</v>
      </c>
      <c r="L119" s="8"/>
      <c r="M119" s="20">
        <v>62</v>
      </c>
      <c r="N119" s="139" t="s">
        <v>999</v>
      </c>
      <c r="O119" s="8" t="s">
        <v>789</v>
      </c>
      <c r="P119" s="18">
        <v>7</v>
      </c>
      <c r="Q119" s="18">
        <v>0</v>
      </c>
      <c r="R119" s="18">
        <v>7</v>
      </c>
      <c r="S119" s="27">
        <v>0.63636363636363635</v>
      </c>
      <c r="T119" s="13" t="s">
        <v>702</v>
      </c>
      <c r="U119" s="13" t="s">
        <v>713</v>
      </c>
      <c r="V119" s="13" t="s">
        <v>702</v>
      </c>
      <c r="W119" s="136">
        <v>135493100</v>
      </c>
      <c r="X119" s="136" t="b">
        <v>1</v>
      </c>
      <c r="Y119" s="8" t="s">
        <v>1</v>
      </c>
      <c r="Z119" s="8" t="b">
        <v>1</v>
      </c>
      <c r="AA119" s="10" t="b">
        <v>1</v>
      </c>
      <c r="AB119" s="12" t="s">
        <v>463</v>
      </c>
      <c r="AC119" s="137" t="b">
        <v>1</v>
      </c>
      <c r="AD119" s="18">
        <v>6</v>
      </c>
      <c r="AE119" s="12" t="s">
        <v>445</v>
      </c>
      <c r="AF119" s="138" t="b">
        <v>1</v>
      </c>
      <c r="AG119" s="138" t="b">
        <v>0</v>
      </c>
      <c r="AH119" s="12" t="s">
        <v>454</v>
      </c>
      <c r="AI119" s="12" t="s">
        <v>466</v>
      </c>
      <c r="AJ119" s="12" t="s">
        <v>448</v>
      </c>
      <c r="AK119" s="12" t="s">
        <v>445</v>
      </c>
      <c r="AL119" s="12" t="s">
        <v>451</v>
      </c>
      <c r="AM119" s="12" t="s">
        <v>463</v>
      </c>
      <c r="AN119" s="12" t="s">
        <v>430</v>
      </c>
      <c r="AO119" s="12" t="s">
        <v>478</v>
      </c>
      <c r="AP119" s="19" t="s">
        <v>476</v>
      </c>
    </row>
    <row r="120" spans="1:42" x14ac:dyDescent="0.3">
      <c r="A120" s="8">
        <v>267</v>
      </c>
      <c r="B120" s="8" t="b">
        <v>0</v>
      </c>
      <c r="C120" s="8" t="b">
        <v>0</v>
      </c>
      <c r="D120" s="8" t="b">
        <v>0</v>
      </c>
      <c r="E120" s="8" t="b">
        <v>0</v>
      </c>
      <c r="F120" s="8">
        <v>20</v>
      </c>
      <c r="G120" s="8">
        <v>42</v>
      </c>
      <c r="H120" s="8">
        <v>4</v>
      </c>
      <c r="I120" s="8" t="b">
        <v>0</v>
      </c>
      <c r="J120" s="8" t="b">
        <v>0</v>
      </c>
      <c r="K120" s="8">
        <v>110</v>
      </c>
      <c r="L120" s="8"/>
      <c r="M120" s="20">
        <v>62</v>
      </c>
      <c r="N120" s="139" t="s">
        <v>998</v>
      </c>
      <c r="O120" s="8" t="s">
        <v>864</v>
      </c>
      <c r="P120" s="18">
        <v>6</v>
      </c>
      <c r="Q120" s="18">
        <v>0</v>
      </c>
      <c r="R120" s="18">
        <v>7</v>
      </c>
      <c r="S120" s="27">
        <v>0.63636363636363635</v>
      </c>
      <c r="T120" s="13" t="s">
        <v>702</v>
      </c>
      <c r="U120" s="13" t="s">
        <v>701</v>
      </c>
      <c r="V120" s="13" t="s">
        <v>712</v>
      </c>
      <c r="W120" s="136">
        <v>98730808</v>
      </c>
      <c r="X120" s="136" t="b">
        <v>1</v>
      </c>
      <c r="Y120" s="8" t="s">
        <v>1</v>
      </c>
      <c r="Z120" s="8" t="b">
        <v>1</v>
      </c>
      <c r="AA120" s="10" t="b">
        <v>1</v>
      </c>
      <c r="AB120" s="12" t="s">
        <v>430</v>
      </c>
      <c r="AC120" s="137" t="b">
        <v>1</v>
      </c>
      <c r="AD120" s="18">
        <v>6</v>
      </c>
      <c r="AE120" s="12" t="s">
        <v>474</v>
      </c>
      <c r="AF120" s="138" t="b">
        <v>1</v>
      </c>
      <c r="AG120" s="138" t="b">
        <v>0</v>
      </c>
      <c r="AH120" s="12" t="s">
        <v>454</v>
      </c>
      <c r="AI120" s="12" t="s">
        <v>466</v>
      </c>
      <c r="AJ120" s="12" t="s">
        <v>448</v>
      </c>
      <c r="AK120" s="12" t="s">
        <v>445</v>
      </c>
      <c r="AL120" s="12" t="s">
        <v>451</v>
      </c>
      <c r="AM120" s="12" t="s">
        <v>463</v>
      </c>
      <c r="AN120" s="12" t="s">
        <v>430</v>
      </c>
      <c r="AO120" s="12" t="s">
        <v>474</v>
      </c>
      <c r="AP120" s="19" t="s">
        <v>476</v>
      </c>
    </row>
    <row r="121" spans="1:42" x14ac:dyDescent="0.3">
      <c r="A121" s="8">
        <v>114</v>
      </c>
      <c r="B121" s="8" t="b">
        <v>0</v>
      </c>
      <c r="C121" s="8" t="b">
        <v>0</v>
      </c>
      <c r="D121" s="8" t="b">
        <v>0</v>
      </c>
      <c r="E121" s="8" t="b">
        <v>0</v>
      </c>
      <c r="F121" s="8">
        <v>98</v>
      </c>
      <c r="G121" s="8">
        <v>-36</v>
      </c>
      <c r="H121" s="8">
        <v>5</v>
      </c>
      <c r="I121" s="8" t="b">
        <v>0</v>
      </c>
      <c r="J121" s="8" t="b">
        <v>0</v>
      </c>
      <c r="K121" s="8">
        <v>111</v>
      </c>
      <c r="L121" s="8"/>
      <c r="M121" s="20">
        <v>62</v>
      </c>
      <c r="N121" s="139" t="s">
        <v>999</v>
      </c>
      <c r="O121" s="8" t="s">
        <v>790</v>
      </c>
      <c r="P121" s="18">
        <v>7</v>
      </c>
      <c r="Q121" s="18">
        <v>0</v>
      </c>
      <c r="R121" s="18">
        <v>7</v>
      </c>
      <c r="S121" s="27">
        <v>0.63636363636363635</v>
      </c>
      <c r="T121" s="13" t="s">
        <v>700</v>
      </c>
      <c r="U121" s="13" t="s">
        <v>701</v>
      </c>
      <c r="V121" s="13" t="s">
        <v>702</v>
      </c>
      <c r="W121" s="136">
        <v>63515061</v>
      </c>
      <c r="X121" s="136" t="b">
        <v>1</v>
      </c>
      <c r="Y121" s="8" t="s">
        <v>1</v>
      </c>
      <c r="Z121" s="8" t="b">
        <v>1</v>
      </c>
      <c r="AA121" s="10" t="b">
        <v>1</v>
      </c>
      <c r="AB121" s="12" t="s">
        <v>454</v>
      </c>
      <c r="AC121" s="137" t="b">
        <v>0</v>
      </c>
      <c r="AD121" s="18">
        <v>8</v>
      </c>
      <c r="AE121" s="12" t="s">
        <v>457</v>
      </c>
      <c r="AF121" s="138" t="b">
        <v>0</v>
      </c>
      <c r="AG121" s="138" t="b">
        <v>0</v>
      </c>
      <c r="AH121" s="12" t="s">
        <v>454</v>
      </c>
      <c r="AI121" s="12" t="s">
        <v>466</v>
      </c>
      <c r="AJ121" s="12" t="s">
        <v>448</v>
      </c>
      <c r="AK121" s="12" t="s">
        <v>445</v>
      </c>
      <c r="AL121" s="12" t="s">
        <v>451</v>
      </c>
      <c r="AM121" s="12" t="s">
        <v>463</v>
      </c>
      <c r="AN121" s="12" t="s">
        <v>430</v>
      </c>
      <c r="AO121" s="12" t="s">
        <v>478</v>
      </c>
      <c r="AP121" s="19" t="s">
        <v>476</v>
      </c>
    </row>
    <row r="122" spans="1:42" x14ac:dyDescent="0.3">
      <c r="A122" s="8">
        <v>298</v>
      </c>
      <c r="B122" s="8" t="b">
        <v>0</v>
      </c>
      <c r="C122" s="8" t="b">
        <v>0</v>
      </c>
      <c r="D122" s="8" t="b">
        <v>0</v>
      </c>
      <c r="E122" s="8" t="b">
        <v>0</v>
      </c>
      <c r="F122" s="8">
        <v>20</v>
      </c>
      <c r="G122" s="8">
        <v>42</v>
      </c>
      <c r="H122" s="8">
        <v>1</v>
      </c>
      <c r="I122" s="8" t="b">
        <v>1</v>
      </c>
      <c r="J122" s="8" t="b">
        <v>0</v>
      </c>
      <c r="K122" s="8">
        <v>112</v>
      </c>
      <c r="L122" s="8"/>
      <c r="M122" s="20">
        <v>62</v>
      </c>
      <c r="N122" s="139" t="s">
        <v>998</v>
      </c>
      <c r="O122" s="8" t="s">
        <v>848</v>
      </c>
      <c r="P122" s="18">
        <v>6</v>
      </c>
      <c r="Q122" s="18">
        <v>0</v>
      </c>
      <c r="R122" s="18">
        <v>7</v>
      </c>
      <c r="S122" s="27">
        <v>0.63636363636363635</v>
      </c>
      <c r="T122" s="13" t="s">
        <v>700</v>
      </c>
      <c r="U122" s="13" t="s">
        <v>713</v>
      </c>
      <c r="V122" s="13" t="s">
        <v>714</v>
      </c>
      <c r="W122" s="136">
        <v>13792863</v>
      </c>
      <c r="X122" s="136" t="b">
        <v>1</v>
      </c>
      <c r="Y122" s="8" t="s">
        <v>1</v>
      </c>
      <c r="Z122" s="8" t="b">
        <v>1</v>
      </c>
      <c r="AA122" s="10" t="b">
        <v>1</v>
      </c>
      <c r="AB122" s="12" t="s">
        <v>463</v>
      </c>
      <c r="AC122" s="137" t="b">
        <v>1</v>
      </c>
      <c r="AD122" s="18">
        <v>6</v>
      </c>
      <c r="AE122" s="12" t="s">
        <v>445</v>
      </c>
      <c r="AF122" s="138" t="b">
        <v>1</v>
      </c>
      <c r="AG122" s="138" t="b">
        <v>0</v>
      </c>
      <c r="AH122" s="12" t="s">
        <v>454</v>
      </c>
      <c r="AI122" s="12" t="s">
        <v>466</v>
      </c>
      <c r="AJ122" s="12" t="s">
        <v>448</v>
      </c>
      <c r="AK122" s="12" t="s">
        <v>445</v>
      </c>
      <c r="AL122" s="12" t="s">
        <v>433</v>
      </c>
      <c r="AM122" s="12" t="s">
        <v>463</v>
      </c>
      <c r="AN122" s="12" t="s">
        <v>430</v>
      </c>
      <c r="AO122" s="12" t="s">
        <v>478</v>
      </c>
      <c r="AP122" s="19" t="s">
        <v>476</v>
      </c>
    </row>
    <row r="123" spans="1:42" x14ac:dyDescent="0.3">
      <c r="A123" s="8">
        <v>185</v>
      </c>
      <c r="B123" s="8" t="b">
        <v>0</v>
      </c>
      <c r="C123" s="8" t="b">
        <v>0</v>
      </c>
      <c r="D123" s="8" t="b">
        <v>0</v>
      </c>
      <c r="E123" s="8" t="b">
        <v>0</v>
      </c>
      <c r="F123" s="8">
        <v>20</v>
      </c>
      <c r="G123" s="8">
        <v>42</v>
      </c>
      <c r="H123" s="8">
        <v>2</v>
      </c>
      <c r="I123" s="8" t="b">
        <v>1</v>
      </c>
      <c r="J123" s="8" t="b">
        <v>0</v>
      </c>
      <c r="K123" s="8">
        <v>113</v>
      </c>
      <c r="L123" s="8"/>
      <c r="M123" s="20">
        <v>62</v>
      </c>
      <c r="N123" s="139" t="s">
        <v>998</v>
      </c>
      <c r="O123" s="8" t="s">
        <v>793</v>
      </c>
      <c r="P123" s="18">
        <v>6</v>
      </c>
      <c r="Q123" s="18">
        <v>0</v>
      </c>
      <c r="R123" s="18">
        <v>7</v>
      </c>
      <c r="S123" s="27">
        <v>0.63636363636363635</v>
      </c>
      <c r="T123" s="13" t="s">
        <v>700</v>
      </c>
      <c r="U123" s="13" t="s">
        <v>701</v>
      </c>
      <c r="V123" s="13" t="s">
        <v>702</v>
      </c>
      <c r="W123" s="136">
        <v>12723271</v>
      </c>
      <c r="X123" s="136" t="b">
        <v>1</v>
      </c>
      <c r="Y123" s="8" t="s">
        <v>1</v>
      </c>
      <c r="Z123" s="8" t="b">
        <v>1</v>
      </c>
      <c r="AA123" s="10" t="b">
        <v>1</v>
      </c>
      <c r="AB123" s="12" t="s">
        <v>454</v>
      </c>
      <c r="AC123" s="137" t="b">
        <v>0</v>
      </c>
      <c r="AD123" s="18">
        <v>5</v>
      </c>
      <c r="AE123" s="12" t="s">
        <v>457</v>
      </c>
      <c r="AF123" s="138" t="b">
        <v>1</v>
      </c>
      <c r="AG123" s="138" t="b">
        <v>0</v>
      </c>
      <c r="AH123" s="12" t="s">
        <v>454</v>
      </c>
      <c r="AI123" s="12" t="s">
        <v>457</v>
      </c>
      <c r="AJ123" s="12" t="s">
        <v>448</v>
      </c>
      <c r="AK123" s="12" t="s">
        <v>442</v>
      </c>
      <c r="AL123" s="12" t="s">
        <v>433</v>
      </c>
      <c r="AM123" s="12" t="s">
        <v>463</v>
      </c>
      <c r="AN123" s="12" t="s">
        <v>430</v>
      </c>
      <c r="AO123" s="12" t="s">
        <v>478</v>
      </c>
      <c r="AP123" s="19" t="s">
        <v>476</v>
      </c>
    </row>
    <row r="124" spans="1:42" x14ac:dyDescent="0.3">
      <c r="A124" s="8">
        <v>147</v>
      </c>
      <c r="B124" s="8" t="b">
        <v>0</v>
      </c>
      <c r="C124" s="8" t="b">
        <v>0</v>
      </c>
      <c r="D124" s="8" t="b">
        <v>0</v>
      </c>
      <c r="E124" s="8" t="b">
        <v>0</v>
      </c>
      <c r="F124" s="8">
        <v>20</v>
      </c>
      <c r="G124" s="8">
        <v>94</v>
      </c>
      <c r="H124" s="8">
        <v>1</v>
      </c>
      <c r="I124" s="8" t="b">
        <v>0</v>
      </c>
      <c r="J124" s="8" t="b">
        <v>0</v>
      </c>
      <c r="K124" s="8">
        <v>114</v>
      </c>
      <c r="L124" s="8"/>
      <c r="M124" s="20">
        <v>114</v>
      </c>
      <c r="N124" s="139" t="s">
        <v>998</v>
      </c>
      <c r="O124" s="8" t="s">
        <v>865</v>
      </c>
      <c r="P124" s="18">
        <v>5</v>
      </c>
      <c r="Q124" s="18">
        <v>0</v>
      </c>
      <c r="R124" s="18">
        <v>6</v>
      </c>
      <c r="S124" s="27">
        <v>0.54545454545454541</v>
      </c>
      <c r="T124" s="13" t="s">
        <v>700</v>
      </c>
      <c r="U124" s="13" t="s">
        <v>713</v>
      </c>
      <c r="V124" s="13" t="s">
        <v>714</v>
      </c>
      <c r="W124" s="136">
        <v>2145832036</v>
      </c>
      <c r="X124" s="136" t="b">
        <v>0</v>
      </c>
      <c r="Y124" s="8" t="s">
        <v>1</v>
      </c>
      <c r="Z124" s="8" t="b">
        <v>1</v>
      </c>
      <c r="AA124" s="10" t="b">
        <v>1</v>
      </c>
      <c r="AB124" s="12" t="s">
        <v>1</v>
      </c>
      <c r="AC124" s="137" t="b">
        <v>0</v>
      </c>
      <c r="AD124" s="18">
        <v>6</v>
      </c>
      <c r="AE124" s="12" t="s">
        <v>436</v>
      </c>
      <c r="AF124" s="138" t="b">
        <v>0</v>
      </c>
      <c r="AG124" s="138" t="b">
        <v>0</v>
      </c>
      <c r="AH124" s="12" t="s">
        <v>454</v>
      </c>
      <c r="AI124" s="12" t="s">
        <v>457</v>
      </c>
      <c r="AJ124" s="12" t="s">
        <v>439</v>
      </c>
      <c r="AK124" s="12" t="s">
        <v>442</v>
      </c>
      <c r="AL124" s="12" t="s">
        <v>451</v>
      </c>
      <c r="AM124" s="12" t="s">
        <v>471</v>
      </c>
      <c r="AN124" s="12" t="s">
        <v>430</v>
      </c>
      <c r="AO124" s="12" t="s">
        <v>478</v>
      </c>
      <c r="AP124" s="19" t="s">
        <v>476</v>
      </c>
    </row>
    <row r="125" spans="1:42" x14ac:dyDescent="0.3">
      <c r="A125" s="8">
        <v>146</v>
      </c>
      <c r="B125" s="8" t="b">
        <v>0</v>
      </c>
      <c r="C125" s="8" t="b">
        <v>1</v>
      </c>
      <c r="D125" s="8" t="b">
        <v>0</v>
      </c>
      <c r="E125" s="8" t="b">
        <v>0</v>
      </c>
      <c r="F125" s="8">
        <v>98</v>
      </c>
      <c r="G125" s="8">
        <v>16</v>
      </c>
      <c r="H125" s="8">
        <v>2</v>
      </c>
      <c r="I125" s="8" t="b">
        <v>0</v>
      </c>
      <c r="J125" s="8" t="b">
        <v>0</v>
      </c>
      <c r="K125" s="8">
        <v>115</v>
      </c>
      <c r="L125" s="8"/>
      <c r="M125" s="20">
        <v>114</v>
      </c>
      <c r="N125" s="139" t="s">
        <v>1000</v>
      </c>
      <c r="O125" s="8" t="s">
        <v>653</v>
      </c>
      <c r="P125" s="18">
        <v>6</v>
      </c>
      <c r="Q125" s="18">
        <v>0</v>
      </c>
      <c r="R125" s="18">
        <v>6</v>
      </c>
      <c r="S125" s="27">
        <v>0.54545454545454541</v>
      </c>
      <c r="T125" s="13" t="s">
        <v>700</v>
      </c>
      <c r="U125" s="13" t="s">
        <v>701</v>
      </c>
      <c r="V125" s="13" t="s">
        <v>714</v>
      </c>
      <c r="W125" s="136">
        <v>2125502312</v>
      </c>
      <c r="X125" s="136" t="b">
        <v>1</v>
      </c>
      <c r="Y125" s="8" t="s">
        <v>1</v>
      </c>
      <c r="Z125" s="8" t="b">
        <v>1</v>
      </c>
      <c r="AA125" s="10" t="b">
        <v>1</v>
      </c>
      <c r="AB125" s="12" t="s">
        <v>466</v>
      </c>
      <c r="AC125" s="137" t="b">
        <v>1</v>
      </c>
      <c r="AD125" s="18">
        <v>6</v>
      </c>
      <c r="AE125" s="12" t="s">
        <v>451</v>
      </c>
      <c r="AF125" s="138" t="b">
        <v>0</v>
      </c>
      <c r="AG125" s="138" t="b">
        <v>1</v>
      </c>
      <c r="AH125" s="12" t="s">
        <v>454</v>
      </c>
      <c r="AI125" s="12" t="s">
        <v>466</v>
      </c>
      <c r="AJ125" s="12" t="s">
        <v>448</v>
      </c>
      <c r="AK125" s="12" t="s">
        <v>442</v>
      </c>
      <c r="AL125" s="12" t="s">
        <v>433</v>
      </c>
      <c r="AM125" s="12" t="s">
        <v>471</v>
      </c>
      <c r="AN125" s="12" t="s">
        <v>430</v>
      </c>
      <c r="AO125" s="12" t="s">
        <v>478</v>
      </c>
      <c r="AP125" s="19" t="s">
        <v>476</v>
      </c>
    </row>
    <row r="126" spans="1:42" x14ac:dyDescent="0.3">
      <c r="A126" s="8">
        <v>256</v>
      </c>
      <c r="B126" s="8" t="b">
        <v>0</v>
      </c>
      <c r="C126" s="8" t="b">
        <v>0</v>
      </c>
      <c r="D126" s="8" t="b">
        <v>0</v>
      </c>
      <c r="E126" s="8" t="b">
        <v>0</v>
      </c>
      <c r="F126" s="8">
        <v>20</v>
      </c>
      <c r="G126" s="8">
        <v>94</v>
      </c>
      <c r="H126" s="8">
        <v>3</v>
      </c>
      <c r="I126" s="8" t="b">
        <v>0</v>
      </c>
      <c r="J126" s="8" t="b">
        <v>0</v>
      </c>
      <c r="K126" s="8">
        <v>116</v>
      </c>
      <c r="L126" s="8"/>
      <c r="M126" s="20">
        <v>114</v>
      </c>
      <c r="N126" s="139" t="s">
        <v>998</v>
      </c>
      <c r="O126" s="8" t="s">
        <v>896</v>
      </c>
      <c r="P126" s="18">
        <v>5</v>
      </c>
      <c r="Q126" s="18">
        <v>0</v>
      </c>
      <c r="R126" s="18">
        <v>6</v>
      </c>
      <c r="S126" s="27">
        <v>0.54545454545454541</v>
      </c>
      <c r="T126" s="13" t="s">
        <v>700</v>
      </c>
      <c r="U126" s="13" t="s">
        <v>713</v>
      </c>
      <c r="V126" s="13" t="s">
        <v>702</v>
      </c>
      <c r="W126" s="136">
        <v>2094823210</v>
      </c>
      <c r="X126" s="136" t="b">
        <v>1</v>
      </c>
      <c r="Y126" s="8" t="s">
        <v>1</v>
      </c>
      <c r="Z126" s="8" t="b">
        <v>1</v>
      </c>
      <c r="AA126" s="10" t="b">
        <v>1</v>
      </c>
      <c r="AB126" s="12" t="s">
        <v>478</v>
      </c>
      <c r="AC126" s="137" t="b">
        <v>1</v>
      </c>
      <c r="AD126" s="18">
        <v>8</v>
      </c>
      <c r="AE126" s="12" t="s">
        <v>469</v>
      </c>
      <c r="AF126" s="138" t="b">
        <v>0</v>
      </c>
      <c r="AG126" s="138" t="b">
        <v>0</v>
      </c>
      <c r="AH126" s="12" t="s">
        <v>454</v>
      </c>
      <c r="AI126" s="12" t="s">
        <v>466</v>
      </c>
      <c r="AJ126" s="12" t="s">
        <v>439</v>
      </c>
      <c r="AK126" s="12" t="s">
        <v>445</v>
      </c>
      <c r="AL126" s="12" t="s">
        <v>433</v>
      </c>
      <c r="AM126" s="12" t="s">
        <v>463</v>
      </c>
      <c r="AN126" s="12" t="s">
        <v>430</v>
      </c>
      <c r="AO126" s="12" t="s">
        <v>478</v>
      </c>
      <c r="AP126" s="19" t="s">
        <v>476</v>
      </c>
    </row>
    <row r="127" spans="1:42" s="9" customFormat="1" x14ac:dyDescent="0.3">
      <c r="A127" s="8">
        <v>1497</v>
      </c>
      <c r="B127" s="8" t="b">
        <v>0</v>
      </c>
      <c r="C127" s="8" t="b">
        <v>0</v>
      </c>
      <c r="D127" s="8" t="b">
        <v>0</v>
      </c>
      <c r="E127" s="8" t="b">
        <v>0</v>
      </c>
      <c r="F127" s="8">
        <v>98</v>
      </c>
      <c r="G127" s="8">
        <v>16</v>
      </c>
      <c r="H127" s="8">
        <v>4</v>
      </c>
      <c r="I127" s="8" t="b">
        <v>0</v>
      </c>
      <c r="J127" s="8" t="b">
        <v>0</v>
      </c>
      <c r="K127" s="8">
        <v>117</v>
      </c>
      <c r="L127" s="8"/>
      <c r="M127" s="20">
        <v>114</v>
      </c>
      <c r="N127" s="139" t="s">
        <v>1000</v>
      </c>
      <c r="O127" s="8" t="s">
        <v>933</v>
      </c>
      <c r="P127" s="18">
        <v>6</v>
      </c>
      <c r="Q127" s="18">
        <v>0</v>
      </c>
      <c r="R127" s="18">
        <v>6</v>
      </c>
      <c r="S127" s="27">
        <v>0.54545454545454541</v>
      </c>
      <c r="T127" s="13" t="s">
        <v>702</v>
      </c>
      <c r="U127" s="13" t="s">
        <v>713</v>
      </c>
      <c r="V127" s="13" t="s">
        <v>712</v>
      </c>
      <c r="W127" s="136">
        <v>2090784992</v>
      </c>
      <c r="X127" s="136" t="b">
        <v>1</v>
      </c>
      <c r="Y127" s="8" t="s">
        <v>1</v>
      </c>
      <c r="Z127" s="8" t="b">
        <v>1</v>
      </c>
      <c r="AA127" s="10" t="b">
        <v>1</v>
      </c>
      <c r="AB127" s="12" t="s">
        <v>466</v>
      </c>
      <c r="AC127" s="137" t="b">
        <v>1</v>
      </c>
      <c r="AD127" s="18">
        <v>6</v>
      </c>
      <c r="AE127" s="12" t="s">
        <v>474</v>
      </c>
      <c r="AF127" s="138" t="b">
        <v>1</v>
      </c>
      <c r="AG127" s="138" t="b">
        <v>0</v>
      </c>
      <c r="AH127" s="12" t="s">
        <v>454</v>
      </c>
      <c r="AI127" s="12" t="s">
        <v>466</v>
      </c>
      <c r="AJ127" s="12" t="s">
        <v>448</v>
      </c>
      <c r="AK127" s="12" t="s">
        <v>442</v>
      </c>
      <c r="AL127" s="12" t="s">
        <v>451</v>
      </c>
      <c r="AM127" s="12" t="s">
        <v>463</v>
      </c>
      <c r="AN127" s="12" t="s">
        <v>469</v>
      </c>
      <c r="AO127" s="12" t="s">
        <v>474</v>
      </c>
      <c r="AP127" s="19" t="s">
        <v>476</v>
      </c>
    </row>
    <row r="128" spans="1:42" s="9" customFormat="1" x14ac:dyDescent="0.3">
      <c r="A128" s="8">
        <v>191</v>
      </c>
      <c r="B128" s="8" t="b">
        <v>0</v>
      </c>
      <c r="C128" s="8" t="b">
        <v>0</v>
      </c>
      <c r="D128" s="8" t="b">
        <v>0</v>
      </c>
      <c r="E128" s="8" t="b">
        <v>0</v>
      </c>
      <c r="F128" s="8">
        <v>20</v>
      </c>
      <c r="G128" s="8">
        <v>94</v>
      </c>
      <c r="H128" s="8">
        <v>5</v>
      </c>
      <c r="I128" s="8" t="b">
        <v>0</v>
      </c>
      <c r="J128" s="8" t="b">
        <v>0</v>
      </c>
      <c r="K128" s="8">
        <v>118</v>
      </c>
      <c r="L128" s="8"/>
      <c r="M128" s="20">
        <v>114</v>
      </c>
      <c r="N128" s="139" t="s">
        <v>998</v>
      </c>
      <c r="O128" s="8" t="s">
        <v>866</v>
      </c>
      <c r="P128" s="18">
        <v>5</v>
      </c>
      <c r="Q128" s="18">
        <v>0</v>
      </c>
      <c r="R128" s="18">
        <v>6</v>
      </c>
      <c r="S128" s="27">
        <v>0.54545454545454541</v>
      </c>
      <c r="T128" s="13" t="s">
        <v>702</v>
      </c>
      <c r="U128" s="13" t="s">
        <v>713</v>
      </c>
      <c r="V128" s="13" t="s">
        <v>714</v>
      </c>
      <c r="W128" s="136">
        <v>2062233454</v>
      </c>
      <c r="X128" s="136" t="b">
        <v>0</v>
      </c>
      <c r="Y128" s="8" t="s">
        <v>1</v>
      </c>
      <c r="Z128" s="8" t="b">
        <v>1</v>
      </c>
      <c r="AA128" s="10" t="b">
        <v>1</v>
      </c>
      <c r="AB128" s="12" t="s">
        <v>1</v>
      </c>
      <c r="AC128" s="137" t="b">
        <v>0</v>
      </c>
      <c r="AD128" s="18">
        <v>6</v>
      </c>
      <c r="AE128" s="12" t="s">
        <v>439</v>
      </c>
      <c r="AF128" s="138" t="b">
        <v>1</v>
      </c>
      <c r="AG128" s="138" t="b">
        <v>0</v>
      </c>
      <c r="AH128" s="12" t="s">
        <v>454</v>
      </c>
      <c r="AI128" s="12" t="s">
        <v>457</v>
      </c>
      <c r="AJ128" s="12" t="s">
        <v>439</v>
      </c>
      <c r="AK128" s="12" t="s">
        <v>442</v>
      </c>
      <c r="AL128" s="12" t="s">
        <v>451</v>
      </c>
      <c r="AM128" s="12" t="s">
        <v>471</v>
      </c>
      <c r="AN128" s="12" t="s">
        <v>430</v>
      </c>
      <c r="AO128" s="12" t="s">
        <v>478</v>
      </c>
      <c r="AP128" s="19" t="s">
        <v>476</v>
      </c>
    </row>
    <row r="129" spans="1:42" x14ac:dyDescent="0.3">
      <c r="A129" s="8">
        <v>183</v>
      </c>
      <c r="B129" s="8" t="b">
        <v>0</v>
      </c>
      <c r="C129" s="8" t="b">
        <v>1</v>
      </c>
      <c r="D129" s="8" t="b">
        <v>0</v>
      </c>
      <c r="E129" s="8" t="b">
        <v>0</v>
      </c>
      <c r="F129" s="8">
        <v>98</v>
      </c>
      <c r="G129" s="8">
        <v>16</v>
      </c>
      <c r="H129" s="8">
        <v>1</v>
      </c>
      <c r="I129" s="8" t="b">
        <v>1</v>
      </c>
      <c r="J129" s="8" t="b">
        <v>0</v>
      </c>
      <c r="K129" s="8">
        <v>119</v>
      </c>
      <c r="L129" s="8"/>
      <c r="M129" s="20">
        <v>114</v>
      </c>
      <c r="N129" s="139" t="s">
        <v>1000</v>
      </c>
      <c r="O129" s="8" t="s">
        <v>928</v>
      </c>
      <c r="P129" s="18">
        <v>6</v>
      </c>
      <c r="Q129" s="18">
        <v>0</v>
      </c>
      <c r="R129" s="18">
        <v>6</v>
      </c>
      <c r="S129" s="27">
        <v>0.54545454545454541</v>
      </c>
      <c r="T129" s="13" t="s">
        <v>702</v>
      </c>
      <c r="U129" s="13" t="s">
        <v>701</v>
      </c>
      <c r="V129" s="13" t="s">
        <v>714</v>
      </c>
      <c r="W129" s="136">
        <v>2007504541</v>
      </c>
      <c r="X129" s="136" t="b">
        <v>1</v>
      </c>
      <c r="Y129" s="8" t="s">
        <v>1</v>
      </c>
      <c r="Z129" s="8" t="b">
        <v>1</v>
      </c>
      <c r="AA129" s="10" t="b">
        <v>1</v>
      </c>
      <c r="AB129" s="12" t="s">
        <v>454</v>
      </c>
      <c r="AC129" s="137" t="b">
        <v>0</v>
      </c>
      <c r="AD129" s="18">
        <v>6</v>
      </c>
      <c r="AE129" s="12" t="s">
        <v>1</v>
      </c>
      <c r="AF129" s="138" t="b">
        <v>0</v>
      </c>
      <c r="AG129" s="138" t="b">
        <v>0</v>
      </c>
      <c r="AH129" s="12" t="s">
        <v>454</v>
      </c>
      <c r="AI129" s="12" t="s">
        <v>466</v>
      </c>
      <c r="AJ129" s="12" t="s">
        <v>448</v>
      </c>
      <c r="AK129" s="12" t="s">
        <v>442</v>
      </c>
      <c r="AL129" s="12" t="s">
        <v>433</v>
      </c>
      <c r="AM129" s="12" t="s">
        <v>463</v>
      </c>
      <c r="AN129" s="12" t="s">
        <v>430</v>
      </c>
      <c r="AO129" s="12" t="s">
        <v>478</v>
      </c>
      <c r="AP129" s="19" t="s">
        <v>436</v>
      </c>
    </row>
    <row r="130" spans="1:42" x14ac:dyDescent="0.3">
      <c r="A130" s="8">
        <v>132</v>
      </c>
      <c r="B130" s="8" t="b">
        <v>0</v>
      </c>
      <c r="C130" s="8" t="b">
        <v>0</v>
      </c>
      <c r="D130" s="8" t="b">
        <v>0</v>
      </c>
      <c r="E130" s="8">
        <v>0</v>
      </c>
      <c r="F130" s="8">
        <v>0</v>
      </c>
      <c r="G130" s="8">
        <v>114</v>
      </c>
      <c r="H130" s="8">
        <v>2</v>
      </c>
      <c r="I130" s="8" t="b">
        <v>1</v>
      </c>
      <c r="J130" s="8" t="b">
        <v>0</v>
      </c>
      <c r="K130" s="8">
        <v>120</v>
      </c>
      <c r="L130" s="8"/>
      <c r="M130" s="20">
        <v>114</v>
      </c>
      <c r="N130" s="139" t="s">
        <v>998</v>
      </c>
      <c r="O130" s="8" t="s">
        <v>987</v>
      </c>
      <c r="P130" s="18">
        <v>5</v>
      </c>
      <c r="Q130" s="18">
        <v>0</v>
      </c>
      <c r="R130" s="18">
        <v>6</v>
      </c>
      <c r="S130" s="27">
        <v>0.54545454545454541</v>
      </c>
      <c r="T130" s="13" t="s">
        <v>700</v>
      </c>
      <c r="U130" s="13" t="s">
        <v>701</v>
      </c>
      <c r="V130" s="13" t="s">
        <v>714</v>
      </c>
      <c r="W130" s="136">
        <v>1896659648</v>
      </c>
      <c r="X130" s="136" t="b">
        <v>0</v>
      </c>
      <c r="Y130" s="8" t="s">
        <v>1</v>
      </c>
      <c r="Z130" s="8" t="b">
        <v>1</v>
      </c>
      <c r="AA130" s="10" t="b">
        <v>1</v>
      </c>
      <c r="AB130" s="12" t="s">
        <v>1</v>
      </c>
      <c r="AC130" s="137" t="b">
        <v>0</v>
      </c>
      <c r="AD130" s="18">
        <v>6</v>
      </c>
      <c r="AE130" s="12" t="s">
        <v>466</v>
      </c>
      <c r="AF130" s="138" t="b">
        <v>1</v>
      </c>
      <c r="AG130" s="138" t="b">
        <v>1</v>
      </c>
      <c r="AH130" s="12" t="s">
        <v>454</v>
      </c>
      <c r="AI130" s="12" t="s">
        <v>466</v>
      </c>
      <c r="AJ130" s="12" t="s">
        <v>448</v>
      </c>
      <c r="AK130" s="12" t="s">
        <v>445</v>
      </c>
      <c r="AL130" s="12" t="s">
        <v>433</v>
      </c>
      <c r="AM130" s="12" t="s">
        <v>463</v>
      </c>
      <c r="AN130" s="12" t="s">
        <v>469</v>
      </c>
      <c r="AO130" s="12" t="s">
        <v>478</v>
      </c>
      <c r="AP130" s="19" t="s">
        <v>476</v>
      </c>
    </row>
    <row r="131" spans="1:42" x14ac:dyDescent="0.3">
      <c r="A131" s="8">
        <v>174</v>
      </c>
      <c r="B131" s="8" t="b">
        <v>0</v>
      </c>
      <c r="C131" s="8" t="b">
        <v>0</v>
      </c>
      <c r="D131" s="8" t="b">
        <v>0</v>
      </c>
      <c r="E131" s="8" t="b">
        <v>0</v>
      </c>
      <c r="F131" s="8">
        <v>20</v>
      </c>
      <c r="G131" s="8">
        <v>94</v>
      </c>
      <c r="H131" s="8">
        <v>3</v>
      </c>
      <c r="I131" s="8" t="b">
        <v>1</v>
      </c>
      <c r="J131" s="8" t="b">
        <v>0</v>
      </c>
      <c r="K131" s="8">
        <v>121</v>
      </c>
      <c r="L131" s="8"/>
      <c r="M131" s="20">
        <v>114</v>
      </c>
      <c r="N131" s="139" t="s">
        <v>998</v>
      </c>
      <c r="O131" s="8" t="s">
        <v>932</v>
      </c>
      <c r="P131" s="18">
        <v>5</v>
      </c>
      <c r="Q131" s="18">
        <v>0</v>
      </c>
      <c r="R131" s="18">
        <v>6</v>
      </c>
      <c r="S131" s="27">
        <v>0.54545454545454541</v>
      </c>
      <c r="T131" s="13" t="s">
        <v>700</v>
      </c>
      <c r="U131" s="13" t="s">
        <v>713</v>
      </c>
      <c r="V131" s="13" t="s">
        <v>714</v>
      </c>
      <c r="W131" s="136">
        <v>1858886120</v>
      </c>
      <c r="X131" s="136" t="b">
        <v>1</v>
      </c>
      <c r="Y131" s="8" t="s">
        <v>1</v>
      </c>
      <c r="Z131" s="8" t="b">
        <v>1</v>
      </c>
      <c r="AA131" s="10" t="b">
        <v>1</v>
      </c>
      <c r="AB131" s="12" t="s">
        <v>463</v>
      </c>
      <c r="AC131" s="137" t="b">
        <v>1</v>
      </c>
      <c r="AD131" s="18">
        <v>5</v>
      </c>
      <c r="AE131" s="12" t="s">
        <v>460</v>
      </c>
      <c r="AF131" s="138" t="b">
        <v>0</v>
      </c>
      <c r="AG131" s="138" t="b">
        <v>1</v>
      </c>
      <c r="AH131" s="12" t="s">
        <v>454</v>
      </c>
      <c r="AI131" s="12" t="s">
        <v>466</v>
      </c>
      <c r="AJ131" s="12" t="s">
        <v>448</v>
      </c>
      <c r="AK131" s="12" t="s">
        <v>445</v>
      </c>
      <c r="AL131" s="12" t="s">
        <v>433</v>
      </c>
      <c r="AM131" s="12" t="s">
        <v>463</v>
      </c>
      <c r="AN131" s="12" t="s">
        <v>469</v>
      </c>
      <c r="AO131" s="12" t="s">
        <v>478</v>
      </c>
      <c r="AP131" s="19" t="s">
        <v>476</v>
      </c>
    </row>
    <row r="132" spans="1:42" x14ac:dyDescent="0.3">
      <c r="A132" s="8">
        <v>160</v>
      </c>
      <c r="B132" s="8" t="b">
        <v>0</v>
      </c>
      <c r="C132" s="8" t="b">
        <v>1</v>
      </c>
      <c r="D132" s="8" t="b">
        <v>0</v>
      </c>
      <c r="E132" s="8" t="b">
        <v>0</v>
      </c>
      <c r="F132" s="8">
        <v>98</v>
      </c>
      <c r="G132" s="8">
        <v>16</v>
      </c>
      <c r="H132" s="8">
        <v>4</v>
      </c>
      <c r="I132" s="8" t="b">
        <v>1</v>
      </c>
      <c r="J132" s="8" t="b">
        <v>0</v>
      </c>
      <c r="K132" s="8">
        <v>122</v>
      </c>
      <c r="L132" s="8"/>
      <c r="M132" s="20">
        <v>114</v>
      </c>
      <c r="N132" s="139" t="s">
        <v>1000</v>
      </c>
      <c r="O132" s="8" t="s">
        <v>822</v>
      </c>
      <c r="P132" s="18">
        <v>6</v>
      </c>
      <c r="Q132" s="18">
        <v>0</v>
      </c>
      <c r="R132" s="18">
        <v>6</v>
      </c>
      <c r="S132" s="27">
        <v>0.54545454545454541</v>
      </c>
      <c r="T132" s="13" t="s">
        <v>700</v>
      </c>
      <c r="U132" s="13" t="s">
        <v>713</v>
      </c>
      <c r="V132" s="13" t="s">
        <v>702</v>
      </c>
      <c r="W132" s="136">
        <v>1848682801</v>
      </c>
      <c r="X132" s="136" t="b">
        <v>1</v>
      </c>
      <c r="Y132" s="8" t="s">
        <v>1</v>
      </c>
      <c r="Z132" s="8" t="b">
        <v>1</v>
      </c>
      <c r="AA132" s="10" t="b">
        <v>1</v>
      </c>
      <c r="AB132" s="12" t="s">
        <v>454</v>
      </c>
      <c r="AC132" s="137" t="b">
        <v>0</v>
      </c>
      <c r="AD132" s="18">
        <v>5</v>
      </c>
      <c r="AE132" s="12" t="s">
        <v>457</v>
      </c>
      <c r="AF132" s="138" t="b">
        <v>1</v>
      </c>
      <c r="AG132" s="138" t="b">
        <v>0</v>
      </c>
      <c r="AH132" s="12" t="s">
        <v>454</v>
      </c>
      <c r="AI132" s="12" t="s">
        <v>457</v>
      </c>
      <c r="AJ132" s="12" t="s">
        <v>448</v>
      </c>
      <c r="AK132" s="12" t="s">
        <v>442</v>
      </c>
      <c r="AL132" s="12" t="s">
        <v>433</v>
      </c>
      <c r="AM132" s="12" t="s">
        <v>463</v>
      </c>
      <c r="AN132" s="12" t="s">
        <v>430</v>
      </c>
      <c r="AO132" s="12" t="s">
        <v>478</v>
      </c>
      <c r="AP132" s="19" t="s">
        <v>476</v>
      </c>
    </row>
    <row r="133" spans="1:42" s="9" customFormat="1" x14ac:dyDescent="0.3">
      <c r="A133" s="8">
        <v>109</v>
      </c>
      <c r="B133" s="8" t="b">
        <v>0</v>
      </c>
      <c r="C133" s="8" t="b">
        <v>1</v>
      </c>
      <c r="D133" s="8" t="b">
        <v>0</v>
      </c>
      <c r="E133" s="8" t="b">
        <v>0</v>
      </c>
      <c r="F133" s="8">
        <v>20</v>
      </c>
      <c r="G133" s="8">
        <v>94</v>
      </c>
      <c r="H133" s="8">
        <v>5</v>
      </c>
      <c r="I133" s="8" t="b">
        <v>1</v>
      </c>
      <c r="J133" s="8" t="b">
        <v>0</v>
      </c>
      <c r="K133" s="8">
        <v>123</v>
      </c>
      <c r="L133" s="8"/>
      <c r="M133" s="20">
        <v>114</v>
      </c>
      <c r="N133" s="139" t="s">
        <v>998</v>
      </c>
      <c r="O133" s="8" t="s">
        <v>950</v>
      </c>
      <c r="P133" s="18">
        <v>5</v>
      </c>
      <c r="Q133" s="18">
        <v>0</v>
      </c>
      <c r="R133" s="18">
        <v>6</v>
      </c>
      <c r="S133" s="27">
        <v>0.54545454545454541</v>
      </c>
      <c r="T133" s="13" t="s">
        <v>700</v>
      </c>
      <c r="U133" s="13" t="s">
        <v>701</v>
      </c>
      <c r="V133" s="13" t="s">
        <v>702</v>
      </c>
      <c r="W133" s="136">
        <v>1770524149</v>
      </c>
      <c r="X133" s="136" t="b">
        <v>1</v>
      </c>
      <c r="Y133" s="8" t="s">
        <v>1</v>
      </c>
      <c r="Z133" s="8" t="b">
        <v>1</v>
      </c>
      <c r="AA133" s="10" t="b">
        <v>1</v>
      </c>
      <c r="AB133" s="12" t="s">
        <v>1</v>
      </c>
      <c r="AC133" s="137" t="b">
        <v>0</v>
      </c>
      <c r="AD133" s="18">
        <v>7</v>
      </c>
      <c r="AE133" s="12" t="s">
        <v>448</v>
      </c>
      <c r="AF133" s="138" t="b">
        <v>1</v>
      </c>
      <c r="AG133" s="138" t="b">
        <v>1</v>
      </c>
      <c r="AH133" s="12" t="s">
        <v>454</v>
      </c>
      <c r="AI133" s="12" t="s">
        <v>466</v>
      </c>
      <c r="AJ133" s="12" t="s">
        <v>448</v>
      </c>
      <c r="AK133" s="12" t="s">
        <v>442</v>
      </c>
      <c r="AL133" s="12" t="s">
        <v>433</v>
      </c>
      <c r="AM133" s="12" t="s">
        <v>463</v>
      </c>
      <c r="AN133" s="12" t="s">
        <v>469</v>
      </c>
      <c r="AO133" s="12" t="s">
        <v>478</v>
      </c>
      <c r="AP133" s="19" t="s">
        <v>436</v>
      </c>
    </row>
    <row r="134" spans="1:42" x14ac:dyDescent="0.3">
      <c r="A134" s="8">
        <v>13</v>
      </c>
      <c r="B134" s="8" t="b">
        <v>0</v>
      </c>
      <c r="C134" s="8" t="b">
        <v>1</v>
      </c>
      <c r="D134" s="8" t="b">
        <v>0</v>
      </c>
      <c r="E134" s="8" t="b">
        <v>0</v>
      </c>
      <c r="F134" s="8">
        <v>98</v>
      </c>
      <c r="G134" s="8">
        <v>16</v>
      </c>
      <c r="H134" s="8">
        <v>1</v>
      </c>
      <c r="I134" s="8" t="b">
        <v>0</v>
      </c>
      <c r="J134" s="8" t="b">
        <v>0</v>
      </c>
      <c r="K134" s="8">
        <v>124</v>
      </c>
      <c r="L134" s="8"/>
      <c r="M134" s="20">
        <v>114</v>
      </c>
      <c r="N134" s="139" t="s">
        <v>1000</v>
      </c>
      <c r="O134" s="8" t="s">
        <v>908</v>
      </c>
      <c r="P134" s="18">
        <v>6</v>
      </c>
      <c r="Q134" s="18">
        <v>0</v>
      </c>
      <c r="R134" s="18">
        <v>6</v>
      </c>
      <c r="S134" s="27">
        <v>0.54545454545454541</v>
      </c>
      <c r="T134" s="13" t="s">
        <v>700</v>
      </c>
      <c r="U134" s="13" t="s">
        <v>701</v>
      </c>
      <c r="V134" s="13" t="s">
        <v>702</v>
      </c>
      <c r="W134" s="136">
        <v>1739489974</v>
      </c>
      <c r="X134" s="136" t="b">
        <v>1</v>
      </c>
      <c r="Y134" s="8" t="s">
        <v>1</v>
      </c>
      <c r="Z134" s="8" t="b">
        <v>1</v>
      </c>
      <c r="AA134" s="10" t="b">
        <v>1</v>
      </c>
      <c r="AB134" s="12" t="s">
        <v>454</v>
      </c>
      <c r="AC134" s="137" t="b">
        <v>0</v>
      </c>
      <c r="AD134" s="18">
        <v>7</v>
      </c>
      <c r="AE134" s="12" t="s">
        <v>1</v>
      </c>
      <c r="AF134" s="138" t="b">
        <v>0</v>
      </c>
      <c r="AG134" s="138" t="b">
        <v>0</v>
      </c>
      <c r="AH134" s="12" t="s">
        <v>454</v>
      </c>
      <c r="AI134" s="12" t="s">
        <v>466</v>
      </c>
      <c r="AJ134" s="12" t="s">
        <v>448</v>
      </c>
      <c r="AK134" s="12" t="s">
        <v>442</v>
      </c>
      <c r="AL134" s="12" t="s">
        <v>433</v>
      </c>
      <c r="AM134" s="12" t="s">
        <v>471</v>
      </c>
      <c r="AN134" s="12" t="s">
        <v>430</v>
      </c>
      <c r="AO134" s="12" t="s">
        <v>478</v>
      </c>
      <c r="AP134" s="19" t="s">
        <v>476</v>
      </c>
    </row>
    <row r="135" spans="1:42" s="9" customFormat="1" x14ac:dyDescent="0.3">
      <c r="A135" s="8">
        <v>242</v>
      </c>
      <c r="B135" s="8" t="b">
        <v>0</v>
      </c>
      <c r="C135" s="8" t="b">
        <v>0</v>
      </c>
      <c r="D135" s="8" t="b">
        <v>0</v>
      </c>
      <c r="E135" s="8" t="b">
        <v>0</v>
      </c>
      <c r="F135" s="8">
        <v>20</v>
      </c>
      <c r="G135" s="8">
        <v>94</v>
      </c>
      <c r="H135" s="8">
        <v>2</v>
      </c>
      <c r="I135" s="8" t="b">
        <v>0</v>
      </c>
      <c r="J135" s="8" t="b">
        <v>0</v>
      </c>
      <c r="K135" s="8">
        <v>125</v>
      </c>
      <c r="L135" s="8"/>
      <c r="M135" s="20">
        <v>114</v>
      </c>
      <c r="N135" s="139" t="s">
        <v>998</v>
      </c>
      <c r="O135" s="8" t="s">
        <v>931</v>
      </c>
      <c r="P135" s="18">
        <v>5</v>
      </c>
      <c r="Q135" s="18">
        <v>0</v>
      </c>
      <c r="R135" s="18">
        <v>6</v>
      </c>
      <c r="S135" s="27">
        <v>0.54545454545454541</v>
      </c>
      <c r="T135" s="13" t="s">
        <v>702</v>
      </c>
      <c r="U135" s="13" t="s">
        <v>701</v>
      </c>
      <c r="V135" s="13" t="s">
        <v>714</v>
      </c>
      <c r="W135" s="136">
        <v>1705857153</v>
      </c>
      <c r="X135" s="136" t="b">
        <v>0</v>
      </c>
      <c r="Y135" s="8" t="s">
        <v>1</v>
      </c>
      <c r="Z135" s="8" t="b">
        <v>1</v>
      </c>
      <c r="AA135" s="10" t="b">
        <v>1</v>
      </c>
      <c r="AB135" s="12" t="s">
        <v>1</v>
      </c>
      <c r="AC135" s="137" t="b">
        <v>0</v>
      </c>
      <c r="AD135" s="18">
        <v>6</v>
      </c>
      <c r="AE135" s="12" t="s">
        <v>448</v>
      </c>
      <c r="AF135" s="138" t="b">
        <v>1</v>
      </c>
      <c r="AG135" s="138" t="b">
        <v>1</v>
      </c>
      <c r="AH135" s="12" t="s">
        <v>454</v>
      </c>
      <c r="AI135" s="12" t="s">
        <v>466</v>
      </c>
      <c r="AJ135" s="12" t="s">
        <v>448</v>
      </c>
      <c r="AK135" s="12" t="s">
        <v>445</v>
      </c>
      <c r="AL135" s="12" t="s">
        <v>433</v>
      </c>
      <c r="AM135" s="12" t="s">
        <v>463</v>
      </c>
      <c r="AN135" s="12" t="s">
        <v>469</v>
      </c>
      <c r="AO135" s="12" t="s">
        <v>478</v>
      </c>
      <c r="AP135" s="19" t="s">
        <v>476</v>
      </c>
    </row>
    <row r="136" spans="1:42" x14ac:dyDescent="0.3">
      <c r="A136" s="8">
        <v>126</v>
      </c>
      <c r="B136" s="8" t="b">
        <v>0</v>
      </c>
      <c r="C136" s="8" t="b">
        <v>0</v>
      </c>
      <c r="D136" s="8" t="b">
        <v>0</v>
      </c>
      <c r="E136" s="8" t="b">
        <v>0</v>
      </c>
      <c r="F136" s="8">
        <v>20</v>
      </c>
      <c r="G136" s="8">
        <v>94</v>
      </c>
      <c r="H136" s="8">
        <v>3</v>
      </c>
      <c r="I136" s="8" t="b">
        <v>0</v>
      </c>
      <c r="J136" s="8" t="b">
        <v>0</v>
      </c>
      <c r="K136" s="8">
        <v>126</v>
      </c>
      <c r="L136" s="8"/>
      <c r="M136" s="20">
        <v>114</v>
      </c>
      <c r="N136" s="139" t="s">
        <v>998</v>
      </c>
      <c r="O136" s="8" t="s">
        <v>924</v>
      </c>
      <c r="P136" s="18">
        <v>5</v>
      </c>
      <c r="Q136" s="18">
        <v>0</v>
      </c>
      <c r="R136" s="18">
        <v>6</v>
      </c>
      <c r="S136" s="27">
        <v>0.54545454545454541</v>
      </c>
      <c r="T136" s="13" t="s">
        <v>700</v>
      </c>
      <c r="U136" s="13" t="s">
        <v>713</v>
      </c>
      <c r="V136" s="13" t="s">
        <v>702</v>
      </c>
      <c r="W136" s="136">
        <v>1693952719</v>
      </c>
      <c r="X136" s="136" t="b">
        <v>1</v>
      </c>
      <c r="Y136" s="8" t="s">
        <v>1</v>
      </c>
      <c r="Z136" s="8" t="b">
        <v>1</v>
      </c>
      <c r="AA136" s="10" t="b">
        <v>1</v>
      </c>
      <c r="AB136" s="12" t="s">
        <v>448</v>
      </c>
      <c r="AC136" s="137" t="b">
        <v>1</v>
      </c>
      <c r="AD136" s="18">
        <v>6</v>
      </c>
      <c r="AE136" s="12" t="s">
        <v>448</v>
      </c>
      <c r="AF136" s="138" t="b">
        <v>1</v>
      </c>
      <c r="AG136" s="138" t="b">
        <v>1</v>
      </c>
      <c r="AH136" s="12" t="s">
        <v>454</v>
      </c>
      <c r="AI136" s="12" t="s">
        <v>466</v>
      </c>
      <c r="AJ136" s="12" t="s">
        <v>448</v>
      </c>
      <c r="AK136" s="12" t="s">
        <v>445</v>
      </c>
      <c r="AL136" s="12" t="s">
        <v>433</v>
      </c>
      <c r="AM136" s="12" t="s">
        <v>463</v>
      </c>
      <c r="AN136" s="12" t="s">
        <v>469</v>
      </c>
      <c r="AO136" s="12" t="s">
        <v>478</v>
      </c>
      <c r="AP136" s="19" t="s">
        <v>476</v>
      </c>
    </row>
    <row r="137" spans="1:42" s="9" customFormat="1" x14ac:dyDescent="0.3">
      <c r="A137" s="8">
        <v>1329</v>
      </c>
      <c r="B137" s="8" t="b">
        <v>0</v>
      </c>
      <c r="C137" s="8" t="b">
        <v>0</v>
      </c>
      <c r="D137" s="8" t="b">
        <v>0</v>
      </c>
      <c r="E137" s="8">
        <v>0</v>
      </c>
      <c r="F137" s="8">
        <v>0</v>
      </c>
      <c r="G137" s="8">
        <v>114</v>
      </c>
      <c r="H137" s="8">
        <v>4</v>
      </c>
      <c r="I137" s="8" t="b">
        <v>0</v>
      </c>
      <c r="J137" s="8" t="b">
        <v>0</v>
      </c>
      <c r="K137" s="8">
        <v>127</v>
      </c>
      <c r="L137" s="8"/>
      <c r="M137" s="20">
        <v>114</v>
      </c>
      <c r="N137" s="139" t="s">
        <v>998</v>
      </c>
      <c r="O137" s="8" t="s">
        <v>927</v>
      </c>
      <c r="P137" s="18">
        <v>5</v>
      </c>
      <c r="Q137" s="18">
        <v>0</v>
      </c>
      <c r="R137" s="18">
        <v>6</v>
      </c>
      <c r="S137" s="27">
        <v>0.54545454545454541</v>
      </c>
      <c r="T137" s="13" t="s">
        <v>700</v>
      </c>
      <c r="U137" s="13" t="s">
        <v>713</v>
      </c>
      <c r="V137" s="13" t="s">
        <v>702</v>
      </c>
      <c r="W137" s="136">
        <v>1637587955</v>
      </c>
      <c r="X137" s="136" t="b">
        <v>0</v>
      </c>
      <c r="Y137" s="8" t="s">
        <v>1</v>
      </c>
      <c r="Z137" s="8" t="b">
        <v>1</v>
      </c>
      <c r="AA137" s="10" t="b">
        <v>1</v>
      </c>
      <c r="AB137" s="12" t="s">
        <v>1</v>
      </c>
      <c r="AC137" s="137" t="b">
        <v>0</v>
      </c>
      <c r="AD137" s="18">
        <v>6</v>
      </c>
      <c r="AE137" s="12" t="s">
        <v>469</v>
      </c>
      <c r="AF137" s="138" t="b">
        <v>1</v>
      </c>
      <c r="AG137" s="138" t="b">
        <v>0</v>
      </c>
      <c r="AH137" s="12" t="s">
        <v>454</v>
      </c>
      <c r="AI137" s="12" t="s">
        <v>466</v>
      </c>
      <c r="AJ137" s="12" t="s">
        <v>448</v>
      </c>
      <c r="AK137" s="12" t="s">
        <v>445</v>
      </c>
      <c r="AL137" s="12" t="s">
        <v>433</v>
      </c>
      <c r="AM137" s="12" t="s">
        <v>463</v>
      </c>
      <c r="AN137" s="12" t="s">
        <v>469</v>
      </c>
      <c r="AO137" s="12" t="s">
        <v>478</v>
      </c>
      <c r="AP137" s="19" t="s">
        <v>476</v>
      </c>
    </row>
    <row r="138" spans="1:42" x14ac:dyDescent="0.3">
      <c r="A138" s="8">
        <v>1294</v>
      </c>
      <c r="B138" s="8" t="b">
        <v>0</v>
      </c>
      <c r="C138" s="8" t="b">
        <v>0</v>
      </c>
      <c r="D138" s="8" t="b">
        <v>0</v>
      </c>
      <c r="E138" s="8" t="b">
        <v>0</v>
      </c>
      <c r="F138" s="8">
        <v>98</v>
      </c>
      <c r="G138" s="8">
        <v>16</v>
      </c>
      <c r="H138" s="8">
        <v>5</v>
      </c>
      <c r="I138" s="8" t="b">
        <v>0</v>
      </c>
      <c r="J138" s="8" t="b">
        <v>0</v>
      </c>
      <c r="K138" s="8">
        <v>128</v>
      </c>
      <c r="L138" s="8"/>
      <c r="M138" s="20">
        <v>114</v>
      </c>
      <c r="N138" s="139" t="s">
        <v>1000</v>
      </c>
      <c r="O138" s="8" t="s">
        <v>898</v>
      </c>
      <c r="P138" s="18">
        <v>6</v>
      </c>
      <c r="Q138" s="18">
        <v>0</v>
      </c>
      <c r="R138" s="18">
        <v>6</v>
      </c>
      <c r="S138" s="27">
        <v>0.54545454545454541</v>
      </c>
      <c r="T138" s="13" t="s">
        <v>700</v>
      </c>
      <c r="U138" s="13" t="s">
        <v>713</v>
      </c>
      <c r="V138" s="13" t="s">
        <v>712</v>
      </c>
      <c r="W138" s="136">
        <v>1587663603</v>
      </c>
      <c r="X138" s="136" t="b">
        <v>1</v>
      </c>
      <c r="Y138" s="8" t="s">
        <v>1</v>
      </c>
      <c r="Z138" s="8" t="b">
        <v>1</v>
      </c>
      <c r="AA138" s="10" t="b">
        <v>1</v>
      </c>
      <c r="AB138" s="12" t="s">
        <v>454</v>
      </c>
      <c r="AC138" s="137" t="b">
        <v>0</v>
      </c>
      <c r="AD138" s="18">
        <v>6</v>
      </c>
      <c r="AE138" s="12" t="s">
        <v>451</v>
      </c>
      <c r="AF138" s="138" t="b">
        <v>1</v>
      </c>
      <c r="AG138" s="138" t="b">
        <v>1</v>
      </c>
      <c r="AH138" s="12" t="s">
        <v>454</v>
      </c>
      <c r="AI138" s="12" t="s">
        <v>466</v>
      </c>
      <c r="AJ138" s="12" t="s">
        <v>448</v>
      </c>
      <c r="AK138" s="12" t="s">
        <v>445</v>
      </c>
      <c r="AL138" s="12" t="s">
        <v>451</v>
      </c>
      <c r="AM138" s="12" t="s">
        <v>463</v>
      </c>
      <c r="AN138" s="12" t="s">
        <v>430</v>
      </c>
      <c r="AO138" s="12" t="s">
        <v>474</v>
      </c>
      <c r="AP138" s="19" t="s">
        <v>476</v>
      </c>
    </row>
    <row r="139" spans="1:42" x14ac:dyDescent="0.3">
      <c r="A139" s="8">
        <v>58</v>
      </c>
      <c r="B139" s="8" t="b">
        <v>0</v>
      </c>
      <c r="C139" s="8" t="b">
        <v>0</v>
      </c>
      <c r="D139" s="8" t="b">
        <v>0</v>
      </c>
      <c r="E139" s="8" t="b">
        <v>0</v>
      </c>
      <c r="F139" s="8">
        <v>20</v>
      </c>
      <c r="G139" s="8">
        <v>94</v>
      </c>
      <c r="H139" s="8">
        <v>1</v>
      </c>
      <c r="I139" s="8" t="b">
        <v>1</v>
      </c>
      <c r="J139" s="8" t="b">
        <v>0</v>
      </c>
      <c r="K139" s="8">
        <v>129</v>
      </c>
      <c r="L139" s="8"/>
      <c r="M139" s="20">
        <v>114</v>
      </c>
      <c r="N139" s="139" t="s">
        <v>998</v>
      </c>
      <c r="O139" s="8" t="s">
        <v>919</v>
      </c>
      <c r="P139" s="18">
        <v>5</v>
      </c>
      <c r="Q139" s="18">
        <v>0</v>
      </c>
      <c r="R139" s="18">
        <v>6</v>
      </c>
      <c r="S139" s="27">
        <v>0.54545454545454541</v>
      </c>
      <c r="T139" s="13" t="s">
        <v>702</v>
      </c>
      <c r="U139" s="13" t="s">
        <v>713</v>
      </c>
      <c r="V139" s="13" t="s">
        <v>702</v>
      </c>
      <c r="W139" s="136">
        <v>1564537776</v>
      </c>
      <c r="X139" s="136" t="b">
        <v>1</v>
      </c>
      <c r="Y139" s="8" t="s">
        <v>1</v>
      </c>
      <c r="Z139" s="8" t="b">
        <v>1</v>
      </c>
      <c r="AA139" s="10" t="b">
        <v>1</v>
      </c>
      <c r="AB139" s="12" t="s">
        <v>463</v>
      </c>
      <c r="AC139" s="137" t="b">
        <v>1</v>
      </c>
      <c r="AD139" s="18">
        <v>8</v>
      </c>
      <c r="AE139" s="12" t="s">
        <v>466</v>
      </c>
      <c r="AF139" s="138" t="b">
        <v>1</v>
      </c>
      <c r="AG139" s="138" t="b">
        <v>1</v>
      </c>
      <c r="AH139" s="12" t="s">
        <v>454</v>
      </c>
      <c r="AI139" s="12" t="s">
        <v>466</v>
      </c>
      <c r="AJ139" s="12" t="s">
        <v>439</v>
      </c>
      <c r="AK139" s="12" t="s">
        <v>442</v>
      </c>
      <c r="AL139" s="12" t="s">
        <v>433</v>
      </c>
      <c r="AM139" s="12" t="s">
        <v>463</v>
      </c>
      <c r="AN139" s="12" t="s">
        <v>469</v>
      </c>
      <c r="AO139" s="12" t="s">
        <v>478</v>
      </c>
      <c r="AP139" s="19" t="s">
        <v>476</v>
      </c>
    </row>
    <row r="140" spans="1:42" x14ac:dyDescent="0.3">
      <c r="A140" s="8">
        <v>18</v>
      </c>
      <c r="B140" s="8" t="b">
        <v>0</v>
      </c>
      <c r="C140" s="8" t="b">
        <v>1</v>
      </c>
      <c r="D140" s="8" t="b">
        <v>0</v>
      </c>
      <c r="E140" s="8" t="b">
        <v>0</v>
      </c>
      <c r="F140" s="8">
        <v>98</v>
      </c>
      <c r="G140" s="8">
        <v>16</v>
      </c>
      <c r="H140" s="8">
        <v>2</v>
      </c>
      <c r="I140" s="8" t="b">
        <v>1</v>
      </c>
      <c r="J140" s="8" t="b">
        <v>0</v>
      </c>
      <c r="K140" s="8">
        <v>130</v>
      </c>
      <c r="L140" s="8"/>
      <c r="M140" s="20">
        <v>114</v>
      </c>
      <c r="N140" s="139" t="s">
        <v>1000</v>
      </c>
      <c r="O140" s="8" t="s">
        <v>902</v>
      </c>
      <c r="P140" s="18">
        <v>6</v>
      </c>
      <c r="Q140" s="18">
        <v>0</v>
      </c>
      <c r="R140" s="18">
        <v>6</v>
      </c>
      <c r="S140" s="27">
        <v>0.54545454545454541</v>
      </c>
      <c r="T140" s="13" t="s">
        <v>700</v>
      </c>
      <c r="U140" s="13" t="s">
        <v>701</v>
      </c>
      <c r="V140" s="13" t="s">
        <v>702</v>
      </c>
      <c r="W140" s="136">
        <v>1521820544</v>
      </c>
      <c r="X140" s="136" t="b">
        <v>1</v>
      </c>
      <c r="Y140" s="8" t="s">
        <v>1</v>
      </c>
      <c r="Z140" s="8" t="b">
        <v>1</v>
      </c>
      <c r="AA140" s="10" t="b">
        <v>1</v>
      </c>
      <c r="AB140" s="12" t="s">
        <v>454</v>
      </c>
      <c r="AC140" s="137" t="b">
        <v>0</v>
      </c>
      <c r="AD140" s="18">
        <v>9</v>
      </c>
      <c r="AE140" s="12" t="s">
        <v>469</v>
      </c>
      <c r="AF140" s="138" t="b">
        <v>0</v>
      </c>
      <c r="AG140" s="138" t="b">
        <v>0</v>
      </c>
      <c r="AH140" s="12" t="s">
        <v>454</v>
      </c>
      <c r="AI140" s="12" t="s">
        <v>466</v>
      </c>
      <c r="AJ140" s="12" t="s">
        <v>448</v>
      </c>
      <c r="AK140" s="12" t="s">
        <v>445</v>
      </c>
      <c r="AL140" s="12" t="s">
        <v>451</v>
      </c>
      <c r="AM140" s="12" t="s">
        <v>463</v>
      </c>
      <c r="AN140" s="12" t="s">
        <v>430</v>
      </c>
      <c r="AO140" s="12" t="s">
        <v>474</v>
      </c>
      <c r="AP140" s="19" t="s">
        <v>476</v>
      </c>
    </row>
    <row r="141" spans="1:42" x14ac:dyDescent="0.3">
      <c r="A141" s="8">
        <v>1515</v>
      </c>
      <c r="B141" s="8" t="b">
        <v>0</v>
      </c>
      <c r="C141" s="8" t="b">
        <v>0</v>
      </c>
      <c r="D141" s="8" t="b">
        <v>0</v>
      </c>
      <c r="E141" s="8" t="b">
        <v>0</v>
      </c>
      <c r="F141" s="8">
        <v>98</v>
      </c>
      <c r="G141" s="8">
        <v>16</v>
      </c>
      <c r="H141" s="8">
        <v>3</v>
      </c>
      <c r="I141" s="8" t="b">
        <v>1</v>
      </c>
      <c r="J141" s="8" t="b">
        <v>0</v>
      </c>
      <c r="K141" s="8">
        <v>131</v>
      </c>
      <c r="L141" s="8"/>
      <c r="M141" s="20">
        <v>114</v>
      </c>
      <c r="N141" s="139" t="s">
        <v>1000</v>
      </c>
      <c r="O141" s="8" t="s">
        <v>899</v>
      </c>
      <c r="P141" s="18">
        <v>6</v>
      </c>
      <c r="Q141" s="18">
        <v>0</v>
      </c>
      <c r="R141" s="18">
        <v>6</v>
      </c>
      <c r="S141" s="27">
        <v>0.54545454545454541</v>
      </c>
      <c r="T141" s="13" t="s">
        <v>702</v>
      </c>
      <c r="U141" s="13" t="s">
        <v>701</v>
      </c>
      <c r="V141" s="13" t="s">
        <v>712</v>
      </c>
      <c r="W141" s="136">
        <v>1473048373</v>
      </c>
      <c r="X141" s="136" t="b">
        <v>1</v>
      </c>
      <c r="Y141" s="8" t="s">
        <v>1</v>
      </c>
      <c r="Z141" s="8" t="b">
        <v>1</v>
      </c>
      <c r="AA141" s="10" t="b">
        <v>1</v>
      </c>
      <c r="AB141" s="12" t="s">
        <v>454</v>
      </c>
      <c r="AC141" s="137" t="b">
        <v>0</v>
      </c>
      <c r="AD141" s="18">
        <v>6</v>
      </c>
      <c r="AE141" s="12" t="s">
        <v>469</v>
      </c>
      <c r="AF141" s="138" t="b">
        <v>1</v>
      </c>
      <c r="AG141" s="138" t="b">
        <v>0</v>
      </c>
      <c r="AH141" s="12" t="s">
        <v>454</v>
      </c>
      <c r="AI141" s="12" t="s">
        <v>466</v>
      </c>
      <c r="AJ141" s="12" t="s">
        <v>448</v>
      </c>
      <c r="AK141" s="12" t="s">
        <v>442</v>
      </c>
      <c r="AL141" s="12" t="s">
        <v>433</v>
      </c>
      <c r="AM141" s="12" t="s">
        <v>463</v>
      </c>
      <c r="AN141" s="12" t="s">
        <v>469</v>
      </c>
      <c r="AO141" s="12" t="s">
        <v>478</v>
      </c>
      <c r="AP141" s="19" t="s">
        <v>476</v>
      </c>
    </row>
    <row r="142" spans="1:42" x14ac:dyDescent="0.3">
      <c r="A142" s="8">
        <v>301</v>
      </c>
      <c r="B142" s="8" t="b">
        <v>0</v>
      </c>
      <c r="C142" s="8" t="b">
        <v>0</v>
      </c>
      <c r="D142" s="8" t="b">
        <v>0</v>
      </c>
      <c r="E142" s="8">
        <v>0</v>
      </c>
      <c r="F142" s="8">
        <v>0</v>
      </c>
      <c r="G142" s="8">
        <v>114</v>
      </c>
      <c r="H142" s="8">
        <v>4</v>
      </c>
      <c r="I142" s="8" t="b">
        <v>1</v>
      </c>
      <c r="J142" s="8" t="b">
        <v>0</v>
      </c>
      <c r="K142" s="8">
        <v>132</v>
      </c>
      <c r="L142" s="8"/>
      <c r="M142" s="20">
        <v>114</v>
      </c>
      <c r="N142" s="139" t="s">
        <v>998</v>
      </c>
      <c r="O142" s="8" t="s">
        <v>925</v>
      </c>
      <c r="P142" s="18">
        <v>5</v>
      </c>
      <c r="Q142" s="18">
        <v>0</v>
      </c>
      <c r="R142" s="18">
        <v>6</v>
      </c>
      <c r="S142" s="27">
        <v>0.54545454545454541</v>
      </c>
      <c r="T142" s="13" t="s">
        <v>702</v>
      </c>
      <c r="U142" s="13" t="s">
        <v>701</v>
      </c>
      <c r="V142" s="13" t="s">
        <v>702</v>
      </c>
      <c r="W142" s="136">
        <v>1288812732</v>
      </c>
      <c r="X142" s="136" t="b">
        <v>0</v>
      </c>
      <c r="Y142" s="8" t="s">
        <v>1</v>
      </c>
      <c r="Z142" s="8" t="b">
        <v>1</v>
      </c>
      <c r="AA142" s="10" t="b">
        <v>1</v>
      </c>
      <c r="AB142" s="12" t="s">
        <v>1</v>
      </c>
      <c r="AC142" s="137" t="b">
        <v>0</v>
      </c>
      <c r="AD142" s="18">
        <v>6</v>
      </c>
      <c r="AE142" s="12" t="s">
        <v>454</v>
      </c>
      <c r="AF142" s="138" t="b">
        <v>1</v>
      </c>
      <c r="AG142" s="138" t="b">
        <v>0</v>
      </c>
      <c r="AH142" s="12" t="s">
        <v>454</v>
      </c>
      <c r="AI142" s="12" t="s">
        <v>466</v>
      </c>
      <c r="AJ142" s="12" t="s">
        <v>448</v>
      </c>
      <c r="AK142" s="12" t="s">
        <v>445</v>
      </c>
      <c r="AL142" s="12" t="s">
        <v>433</v>
      </c>
      <c r="AM142" s="12" t="s">
        <v>463</v>
      </c>
      <c r="AN142" s="12" t="s">
        <v>469</v>
      </c>
      <c r="AO142" s="12" t="s">
        <v>478</v>
      </c>
      <c r="AP142" s="19" t="s">
        <v>476</v>
      </c>
    </row>
    <row r="143" spans="1:42" x14ac:dyDescent="0.3">
      <c r="A143" s="8">
        <v>113</v>
      </c>
      <c r="B143" s="8" t="b">
        <v>0</v>
      </c>
      <c r="C143" s="8" t="b">
        <v>0</v>
      </c>
      <c r="D143" s="8" t="b">
        <v>0</v>
      </c>
      <c r="E143" s="8" t="b">
        <v>0</v>
      </c>
      <c r="F143" s="8">
        <v>98</v>
      </c>
      <c r="G143" s="8">
        <v>16</v>
      </c>
      <c r="H143" s="8">
        <v>5</v>
      </c>
      <c r="I143" s="8" t="b">
        <v>1</v>
      </c>
      <c r="J143" s="8" t="b">
        <v>0</v>
      </c>
      <c r="K143" s="8">
        <v>133</v>
      </c>
      <c r="L143" s="8"/>
      <c r="M143" s="20">
        <v>114</v>
      </c>
      <c r="N143" s="139" t="s">
        <v>1000</v>
      </c>
      <c r="O143" s="8" t="s">
        <v>910</v>
      </c>
      <c r="P143" s="18">
        <v>6</v>
      </c>
      <c r="Q143" s="18">
        <v>0</v>
      </c>
      <c r="R143" s="18">
        <v>6</v>
      </c>
      <c r="S143" s="27">
        <v>0.54545454545454541</v>
      </c>
      <c r="T143" s="13" t="s">
        <v>700</v>
      </c>
      <c r="U143" s="13" t="s">
        <v>713</v>
      </c>
      <c r="V143" s="13" t="s">
        <v>702</v>
      </c>
      <c r="W143" s="136">
        <v>1095346374</v>
      </c>
      <c r="X143" s="136" t="b">
        <v>1</v>
      </c>
      <c r="Y143" s="8" t="s">
        <v>1</v>
      </c>
      <c r="Z143" s="8" t="b">
        <v>1</v>
      </c>
      <c r="AA143" s="10" t="b">
        <v>1</v>
      </c>
      <c r="AB143" s="12" t="s">
        <v>454</v>
      </c>
      <c r="AC143" s="137" t="b">
        <v>0</v>
      </c>
      <c r="AD143" s="18">
        <v>6</v>
      </c>
      <c r="AE143" s="12" t="s">
        <v>451</v>
      </c>
      <c r="AF143" s="138" t="b">
        <v>1</v>
      </c>
      <c r="AG143" s="138" t="b">
        <v>1</v>
      </c>
      <c r="AH143" s="12" t="s">
        <v>454</v>
      </c>
      <c r="AI143" s="12" t="s">
        <v>466</v>
      </c>
      <c r="AJ143" s="12" t="s">
        <v>448</v>
      </c>
      <c r="AK143" s="12" t="s">
        <v>442</v>
      </c>
      <c r="AL143" s="12" t="s">
        <v>451</v>
      </c>
      <c r="AM143" s="12" t="s">
        <v>463</v>
      </c>
      <c r="AN143" s="12" t="s">
        <v>469</v>
      </c>
      <c r="AO143" s="12" t="s">
        <v>478</v>
      </c>
      <c r="AP143" s="19" t="s">
        <v>436</v>
      </c>
    </row>
    <row r="144" spans="1:42" x14ac:dyDescent="0.3">
      <c r="A144" s="8">
        <v>229</v>
      </c>
      <c r="B144" s="8" t="b">
        <v>0</v>
      </c>
      <c r="C144" s="8" t="b">
        <v>0</v>
      </c>
      <c r="D144" s="8" t="b">
        <v>0</v>
      </c>
      <c r="E144" s="8">
        <v>0</v>
      </c>
      <c r="F144" s="8">
        <v>0</v>
      </c>
      <c r="G144" s="8">
        <v>114</v>
      </c>
      <c r="H144" s="8">
        <v>1</v>
      </c>
      <c r="I144" s="8" t="b">
        <v>0</v>
      </c>
      <c r="J144" s="8" t="b">
        <v>0</v>
      </c>
      <c r="K144" s="8">
        <v>134</v>
      </c>
      <c r="L144" s="8"/>
      <c r="M144" s="20">
        <v>114</v>
      </c>
      <c r="N144" s="139" t="s">
        <v>998</v>
      </c>
      <c r="O144" s="8" t="s">
        <v>916</v>
      </c>
      <c r="P144" s="18">
        <v>5</v>
      </c>
      <c r="Q144" s="18">
        <v>0</v>
      </c>
      <c r="R144" s="18">
        <v>6</v>
      </c>
      <c r="S144" s="27">
        <v>0.54545454545454541</v>
      </c>
      <c r="T144" s="13" t="s">
        <v>700</v>
      </c>
      <c r="U144" s="13" t="s">
        <v>713</v>
      </c>
      <c r="V144" s="13" t="s">
        <v>702</v>
      </c>
      <c r="W144" s="136">
        <v>1067675317</v>
      </c>
      <c r="X144" s="136" t="b">
        <v>0</v>
      </c>
      <c r="Y144" s="8" t="s">
        <v>1</v>
      </c>
      <c r="Z144" s="8" t="b">
        <v>1</v>
      </c>
      <c r="AA144" s="10" t="b">
        <v>1</v>
      </c>
      <c r="AB144" s="12" t="s">
        <v>1</v>
      </c>
      <c r="AC144" s="137" t="b">
        <v>0</v>
      </c>
      <c r="AD144" s="18">
        <v>6</v>
      </c>
      <c r="AE144" s="12" t="s">
        <v>454</v>
      </c>
      <c r="AF144" s="138" t="b">
        <v>1</v>
      </c>
      <c r="AG144" s="138" t="b">
        <v>0</v>
      </c>
      <c r="AH144" s="12" t="s">
        <v>454</v>
      </c>
      <c r="AI144" s="12" t="s">
        <v>466</v>
      </c>
      <c r="AJ144" s="12" t="s">
        <v>448</v>
      </c>
      <c r="AK144" s="12" t="s">
        <v>445</v>
      </c>
      <c r="AL144" s="12" t="s">
        <v>433</v>
      </c>
      <c r="AM144" s="12" t="s">
        <v>463</v>
      </c>
      <c r="AN144" s="12" t="s">
        <v>469</v>
      </c>
      <c r="AO144" s="12" t="s">
        <v>478</v>
      </c>
      <c r="AP144" s="19" t="s">
        <v>476</v>
      </c>
    </row>
    <row r="145" spans="1:42" x14ac:dyDescent="0.3">
      <c r="A145" s="8">
        <v>218</v>
      </c>
      <c r="B145" s="8" t="b">
        <v>0</v>
      </c>
      <c r="C145" s="8" t="b">
        <v>0</v>
      </c>
      <c r="D145" s="8" t="b">
        <v>0</v>
      </c>
      <c r="E145" s="8">
        <v>0</v>
      </c>
      <c r="F145" s="8">
        <v>0</v>
      </c>
      <c r="G145" s="8">
        <v>114</v>
      </c>
      <c r="H145" s="8">
        <v>2</v>
      </c>
      <c r="I145" s="8" t="b">
        <v>0</v>
      </c>
      <c r="J145" s="8" t="b">
        <v>0</v>
      </c>
      <c r="K145" s="8">
        <v>135</v>
      </c>
      <c r="L145" s="8"/>
      <c r="M145" s="20">
        <v>114</v>
      </c>
      <c r="N145" s="139" t="s">
        <v>998</v>
      </c>
      <c r="O145" s="8" t="s">
        <v>915</v>
      </c>
      <c r="P145" s="18">
        <v>5</v>
      </c>
      <c r="Q145" s="18">
        <v>0</v>
      </c>
      <c r="R145" s="18">
        <v>6</v>
      </c>
      <c r="S145" s="27">
        <v>0.54545454545454541</v>
      </c>
      <c r="T145" s="13" t="s">
        <v>702</v>
      </c>
      <c r="U145" s="13" t="s">
        <v>701</v>
      </c>
      <c r="V145" s="13" t="s">
        <v>714</v>
      </c>
      <c r="W145" s="136">
        <v>972629948</v>
      </c>
      <c r="X145" s="136" t="b">
        <v>1</v>
      </c>
      <c r="Y145" s="8" t="s">
        <v>1</v>
      </c>
      <c r="Z145" s="8" t="b">
        <v>1</v>
      </c>
      <c r="AA145" s="10" t="b">
        <v>1</v>
      </c>
      <c r="AB145" s="12" t="s">
        <v>445</v>
      </c>
      <c r="AC145" s="137" t="b">
        <v>0</v>
      </c>
      <c r="AD145" s="18">
        <v>6</v>
      </c>
      <c r="AE145" s="12" t="s">
        <v>466</v>
      </c>
      <c r="AF145" s="138" t="b">
        <v>1</v>
      </c>
      <c r="AG145" s="138" t="b">
        <v>1</v>
      </c>
      <c r="AH145" s="12" t="s">
        <v>454</v>
      </c>
      <c r="AI145" s="12" t="s">
        <v>466</v>
      </c>
      <c r="AJ145" s="12" t="s">
        <v>448</v>
      </c>
      <c r="AK145" s="12" t="s">
        <v>445</v>
      </c>
      <c r="AL145" s="12" t="s">
        <v>433</v>
      </c>
      <c r="AM145" s="12" t="s">
        <v>463</v>
      </c>
      <c r="AN145" s="12" t="s">
        <v>469</v>
      </c>
      <c r="AO145" s="12" t="s">
        <v>478</v>
      </c>
      <c r="AP145" s="19" t="s">
        <v>476</v>
      </c>
    </row>
    <row r="146" spans="1:42" x14ac:dyDescent="0.3">
      <c r="A146" s="8">
        <v>1446</v>
      </c>
      <c r="B146" s="8" t="b">
        <v>0</v>
      </c>
      <c r="C146" s="8" t="b">
        <v>0</v>
      </c>
      <c r="D146" s="8" t="b">
        <v>0</v>
      </c>
      <c r="E146" s="8" t="b">
        <v>0</v>
      </c>
      <c r="F146" s="8">
        <v>98</v>
      </c>
      <c r="G146" s="8">
        <v>16</v>
      </c>
      <c r="H146" s="8">
        <v>3</v>
      </c>
      <c r="I146" s="8" t="b">
        <v>0</v>
      </c>
      <c r="J146" s="8" t="b">
        <v>0</v>
      </c>
      <c r="K146" s="8">
        <v>136</v>
      </c>
      <c r="L146" s="8"/>
      <c r="M146" s="20">
        <v>114</v>
      </c>
      <c r="N146" s="139" t="s">
        <v>1000</v>
      </c>
      <c r="O146" s="8" t="s">
        <v>930</v>
      </c>
      <c r="P146" s="18">
        <v>6</v>
      </c>
      <c r="Q146" s="18">
        <v>0</v>
      </c>
      <c r="R146" s="18">
        <v>6</v>
      </c>
      <c r="S146" s="27">
        <v>0.54545454545454541</v>
      </c>
      <c r="T146" s="13" t="s">
        <v>700</v>
      </c>
      <c r="U146" s="13" t="s">
        <v>713</v>
      </c>
      <c r="V146" s="13" t="s">
        <v>712</v>
      </c>
      <c r="W146" s="136">
        <v>929212432</v>
      </c>
      <c r="X146" s="136" t="b">
        <v>1</v>
      </c>
      <c r="Y146" s="8" t="s">
        <v>1</v>
      </c>
      <c r="Z146" s="8" t="b">
        <v>1</v>
      </c>
      <c r="AA146" s="10" t="b">
        <v>1</v>
      </c>
      <c r="AB146" s="12" t="s">
        <v>454</v>
      </c>
      <c r="AC146" s="137" t="b">
        <v>0</v>
      </c>
      <c r="AD146" s="18">
        <v>10</v>
      </c>
      <c r="AE146" s="12" t="s">
        <v>460</v>
      </c>
      <c r="AF146" s="138" t="b">
        <v>0</v>
      </c>
      <c r="AG146" s="138" t="b">
        <v>1</v>
      </c>
      <c r="AH146" s="12" t="s">
        <v>454</v>
      </c>
      <c r="AI146" s="12" t="s">
        <v>466</v>
      </c>
      <c r="AJ146" s="12" t="s">
        <v>448</v>
      </c>
      <c r="AK146" s="12" t="s">
        <v>442</v>
      </c>
      <c r="AL146" s="12" t="s">
        <v>451</v>
      </c>
      <c r="AM146" s="12" t="s">
        <v>463</v>
      </c>
      <c r="AN146" s="12" t="s">
        <v>469</v>
      </c>
      <c r="AO146" s="12" t="s">
        <v>474</v>
      </c>
      <c r="AP146" s="19" t="s">
        <v>476</v>
      </c>
    </row>
    <row r="147" spans="1:42" x14ac:dyDescent="0.3">
      <c r="A147" s="8">
        <v>100</v>
      </c>
      <c r="B147" s="8" t="b">
        <v>0</v>
      </c>
      <c r="C147" s="8" t="b">
        <v>0</v>
      </c>
      <c r="D147" s="8" t="b">
        <v>0</v>
      </c>
      <c r="E147" s="8" t="b">
        <v>0</v>
      </c>
      <c r="F147" s="8">
        <v>98</v>
      </c>
      <c r="G147" s="8">
        <v>16</v>
      </c>
      <c r="H147" s="8">
        <v>4</v>
      </c>
      <c r="I147" s="8" t="b">
        <v>0</v>
      </c>
      <c r="J147" s="8" t="b">
        <v>0</v>
      </c>
      <c r="K147" s="8">
        <v>137</v>
      </c>
      <c r="L147" s="8"/>
      <c r="M147" s="20">
        <v>114</v>
      </c>
      <c r="N147" s="139" t="s">
        <v>1000</v>
      </c>
      <c r="O147" s="8" t="s">
        <v>872</v>
      </c>
      <c r="P147" s="18">
        <v>6</v>
      </c>
      <c r="Q147" s="18">
        <v>0</v>
      </c>
      <c r="R147" s="18">
        <v>6</v>
      </c>
      <c r="S147" s="27">
        <v>0.54545454545454541</v>
      </c>
      <c r="T147" s="13" t="s">
        <v>702</v>
      </c>
      <c r="U147" s="13" t="s">
        <v>713</v>
      </c>
      <c r="V147" s="13" t="s">
        <v>702</v>
      </c>
      <c r="W147" s="136">
        <v>926729596</v>
      </c>
      <c r="X147" s="136" t="b">
        <v>1</v>
      </c>
      <c r="Y147" s="8" t="s">
        <v>1</v>
      </c>
      <c r="Z147" s="8" t="b">
        <v>1</v>
      </c>
      <c r="AA147" s="10" t="b">
        <v>1</v>
      </c>
      <c r="AB147" s="12" t="s">
        <v>451</v>
      </c>
      <c r="AC147" s="137" t="b">
        <v>1</v>
      </c>
      <c r="AD147" s="18">
        <v>7</v>
      </c>
      <c r="AE147" s="12" t="s">
        <v>471</v>
      </c>
      <c r="AF147" s="138" t="b">
        <v>1</v>
      </c>
      <c r="AG147" s="138" t="b">
        <v>0</v>
      </c>
      <c r="AH147" s="12" t="s">
        <v>454</v>
      </c>
      <c r="AI147" s="12" t="s">
        <v>466</v>
      </c>
      <c r="AJ147" s="12" t="s">
        <v>448</v>
      </c>
      <c r="AK147" s="12" t="s">
        <v>445</v>
      </c>
      <c r="AL147" s="12" t="s">
        <v>451</v>
      </c>
      <c r="AM147" s="12" t="s">
        <v>471</v>
      </c>
      <c r="AN147" s="12" t="s">
        <v>430</v>
      </c>
      <c r="AO147" s="12" t="s">
        <v>478</v>
      </c>
      <c r="AP147" s="19" t="s">
        <v>476</v>
      </c>
    </row>
    <row r="148" spans="1:42" x14ac:dyDescent="0.3">
      <c r="A148" s="8">
        <v>189</v>
      </c>
      <c r="B148" s="8" t="b">
        <v>0</v>
      </c>
      <c r="C148" s="8" t="b">
        <v>0</v>
      </c>
      <c r="D148" s="8" t="b">
        <v>0</v>
      </c>
      <c r="E148" s="8" t="b">
        <v>0</v>
      </c>
      <c r="F148" s="8">
        <v>98</v>
      </c>
      <c r="G148" s="8">
        <v>16</v>
      </c>
      <c r="H148" s="8">
        <v>5</v>
      </c>
      <c r="I148" s="8" t="b">
        <v>0</v>
      </c>
      <c r="J148" s="8" t="b">
        <v>0</v>
      </c>
      <c r="K148" s="8">
        <v>138</v>
      </c>
      <c r="L148" s="8"/>
      <c r="M148" s="20">
        <v>114</v>
      </c>
      <c r="N148" s="139" t="s">
        <v>1000</v>
      </c>
      <c r="O148" s="8" t="s">
        <v>877</v>
      </c>
      <c r="P148" s="18">
        <v>6</v>
      </c>
      <c r="Q148" s="18">
        <v>0</v>
      </c>
      <c r="R148" s="18">
        <v>6</v>
      </c>
      <c r="S148" s="27">
        <v>0.54545454545454541</v>
      </c>
      <c r="T148" s="13" t="s">
        <v>700</v>
      </c>
      <c r="U148" s="13" t="s">
        <v>701</v>
      </c>
      <c r="V148" s="13" t="s">
        <v>714</v>
      </c>
      <c r="W148" s="136">
        <v>821030200</v>
      </c>
      <c r="X148" s="136" t="b">
        <v>1</v>
      </c>
      <c r="Y148" s="8" t="s">
        <v>1</v>
      </c>
      <c r="Z148" s="8" t="b">
        <v>1</v>
      </c>
      <c r="AA148" s="10" t="b">
        <v>1</v>
      </c>
      <c r="AB148" s="12" t="s">
        <v>451</v>
      </c>
      <c r="AC148" s="137" t="b">
        <v>1</v>
      </c>
      <c r="AD148" s="18">
        <v>7</v>
      </c>
      <c r="AE148" s="12" t="s">
        <v>451</v>
      </c>
      <c r="AF148" s="138" t="b">
        <v>1</v>
      </c>
      <c r="AG148" s="138" t="b">
        <v>1</v>
      </c>
      <c r="AH148" s="12" t="s">
        <v>454</v>
      </c>
      <c r="AI148" s="12" t="s">
        <v>466</v>
      </c>
      <c r="AJ148" s="12" t="s">
        <v>448</v>
      </c>
      <c r="AK148" s="12" t="s">
        <v>445</v>
      </c>
      <c r="AL148" s="12" t="s">
        <v>451</v>
      </c>
      <c r="AM148" s="12" t="s">
        <v>463</v>
      </c>
      <c r="AN148" s="12" t="s">
        <v>469</v>
      </c>
      <c r="AO148" s="12" t="s">
        <v>478</v>
      </c>
      <c r="AP148" s="19" t="s">
        <v>476</v>
      </c>
    </row>
    <row r="149" spans="1:42" x14ac:dyDescent="0.3">
      <c r="A149" s="8">
        <v>1324</v>
      </c>
      <c r="B149" s="8" t="b">
        <v>0</v>
      </c>
      <c r="C149" s="8" t="b">
        <v>0</v>
      </c>
      <c r="D149" s="8" t="b">
        <v>0</v>
      </c>
      <c r="E149" s="8">
        <v>0</v>
      </c>
      <c r="F149" s="8">
        <v>0</v>
      </c>
      <c r="G149" s="8">
        <v>114</v>
      </c>
      <c r="H149" s="8">
        <v>1</v>
      </c>
      <c r="I149" s="8" t="b">
        <v>1</v>
      </c>
      <c r="J149" s="8" t="b">
        <v>0</v>
      </c>
      <c r="K149" s="8">
        <v>139</v>
      </c>
      <c r="L149" s="8"/>
      <c r="M149" s="20">
        <v>114</v>
      </c>
      <c r="N149" s="139" t="s">
        <v>998</v>
      </c>
      <c r="O149" s="8" t="s">
        <v>914</v>
      </c>
      <c r="P149" s="18">
        <v>5</v>
      </c>
      <c r="Q149" s="18">
        <v>0</v>
      </c>
      <c r="R149" s="18">
        <v>6</v>
      </c>
      <c r="S149" s="27">
        <v>0.54545454545454541</v>
      </c>
      <c r="T149" s="13" t="s">
        <v>700</v>
      </c>
      <c r="U149" s="13" t="s">
        <v>713</v>
      </c>
      <c r="V149" s="13" t="s">
        <v>714</v>
      </c>
      <c r="W149" s="136">
        <v>812323622</v>
      </c>
      <c r="X149" s="136" t="b">
        <v>0</v>
      </c>
      <c r="Y149" s="8" t="s">
        <v>1</v>
      </c>
      <c r="Z149" s="8" t="b">
        <v>1</v>
      </c>
      <c r="AA149" s="10" t="b">
        <v>1</v>
      </c>
      <c r="AB149" s="12" t="s">
        <v>1</v>
      </c>
      <c r="AC149" s="137" t="b">
        <v>0</v>
      </c>
      <c r="AD149" s="18">
        <v>6</v>
      </c>
      <c r="AE149" s="12" t="s">
        <v>474</v>
      </c>
      <c r="AF149" s="138" t="b">
        <v>0</v>
      </c>
      <c r="AG149" s="138" t="b">
        <v>0</v>
      </c>
      <c r="AH149" s="12" t="s">
        <v>454</v>
      </c>
      <c r="AI149" s="12" t="s">
        <v>466</v>
      </c>
      <c r="AJ149" s="12" t="s">
        <v>448</v>
      </c>
      <c r="AK149" s="12" t="s">
        <v>445</v>
      </c>
      <c r="AL149" s="12" t="s">
        <v>433</v>
      </c>
      <c r="AM149" s="12" t="s">
        <v>463</v>
      </c>
      <c r="AN149" s="12" t="s">
        <v>469</v>
      </c>
      <c r="AO149" s="12" t="s">
        <v>478</v>
      </c>
      <c r="AP149" s="19" t="s">
        <v>476</v>
      </c>
    </row>
    <row r="150" spans="1:42" x14ac:dyDescent="0.3">
      <c r="A150" s="8">
        <v>89</v>
      </c>
      <c r="B150" s="8" t="b">
        <v>0</v>
      </c>
      <c r="C150" s="8" t="b">
        <v>0</v>
      </c>
      <c r="D150" s="8" t="b">
        <v>0</v>
      </c>
      <c r="E150" s="8" t="b">
        <v>0</v>
      </c>
      <c r="F150" s="8">
        <v>1</v>
      </c>
      <c r="G150" s="8">
        <v>113</v>
      </c>
      <c r="H150" s="8">
        <v>2</v>
      </c>
      <c r="I150" s="8" t="b">
        <v>1</v>
      </c>
      <c r="J150" s="8" t="b">
        <v>0</v>
      </c>
      <c r="K150" s="8">
        <v>140</v>
      </c>
      <c r="L150" s="8"/>
      <c r="M150" s="20">
        <v>114</v>
      </c>
      <c r="N150" s="139" t="s">
        <v>998</v>
      </c>
      <c r="O150" s="8" t="s">
        <v>891</v>
      </c>
      <c r="P150" s="18">
        <v>4</v>
      </c>
      <c r="Q150" s="18">
        <v>0</v>
      </c>
      <c r="R150" s="18">
        <v>6</v>
      </c>
      <c r="S150" s="27">
        <v>0.54545454545454541</v>
      </c>
      <c r="T150" s="13" t="s">
        <v>702</v>
      </c>
      <c r="U150" s="13" t="s">
        <v>713</v>
      </c>
      <c r="V150" s="13" t="s">
        <v>702</v>
      </c>
      <c r="W150" s="136">
        <v>629427019</v>
      </c>
      <c r="X150" s="136" t="b">
        <v>1</v>
      </c>
      <c r="Y150" s="8" t="s">
        <v>1</v>
      </c>
      <c r="Z150" s="8" t="b">
        <v>1</v>
      </c>
      <c r="AA150" s="10" t="b">
        <v>1</v>
      </c>
      <c r="AB150" s="12" t="s">
        <v>448</v>
      </c>
      <c r="AC150" s="137" t="b">
        <v>1</v>
      </c>
      <c r="AD150" s="18">
        <v>5</v>
      </c>
      <c r="AE150" s="12" t="s">
        <v>474</v>
      </c>
      <c r="AF150" s="138" t="b">
        <v>1</v>
      </c>
      <c r="AG150" s="138" t="b">
        <v>0</v>
      </c>
      <c r="AH150" s="12" t="s">
        <v>454</v>
      </c>
      <c r="AI150" s="12" t="s">
        <v>466</v>
      </c>
      <c r="AJ150" s="12" t="s">
        <v>448</v>
      </c>
      <c r="AK150" s="12" t="s">
        <v>445</v>
      </c>
      <c r="AL150" s="12" t="s">
        <v>433</v>
      </c>
      <c r="AM150" s="12" t="s">
        <v>463</v>
      </c>
      <c r="AN150" s="12" t="s">
        <v>430</v>
      </c>
      <c r="AO150" s="12" t="s">
        <v>474</v>
      </c>
      <c r="AP150" s="19" t="s">
        <v>436</v>
      </c>
    </row>
    <row r="151" spans="1:42" s="9" customFormat="1" x14ac:dyDescent="0.3">
      <c r="A151" s="8">
        <v>223</v>
      </c>
      <c r="B151" s="8" t="b">
        <v>0</v>
      </c>
      <c r="C151" s="8" t="b">
        <v>0</v>
      </c>
      <c r="D151" s="8" t="b">
        <v>0</v>
      </c>
      <c r="E151" s="8" t="b">
        <v>0</v>
      </c>
      <c r="F151" s="8">
        <v>98</v>
      </c>
      <c r="G151" s="8">
        <v>16</v>
      </c>
      <c r="H151" s="8">
        <v>3</v>
      </c>
      <c r="I151" s="8" t="b">
        <v>1</v>
      </c>
      <c r="J151" s="8" t="b">
        <v>0</v>
      </c>
      <c r="K151" s="8">
        <v>141</v>
      </c>
      <c r="L151" s="8"/>
      <c r="M151" s="20">
        <v>114</v>
      </c>
      <c r="N151" s="139" t="s">
        <v>1000</v>
      </c>
      <c r="O151" s="8" t="s">
        <v>923</v>
      </c>
      <c r="P151" s="18">
        <v>6</v>
      </c>
      <c r="Q151" s="18">
        <v>0</v>
      </c>
      <c r="R151" s="18">
        <v>6</v>
      </c>
      <c r="S151" s="27">
        <v>0.54545454545454541</v>
      </c>
      <c r="T151" s="13" t="s">
        <v>700</v>
      </c>
      <c r="U151" s="13" t="s">
        <v>713</v>
      </c>
      <c r="V151" s="13" t="s">
        <v>702</v>
      </c>
      <c r="W151" s="136">
        <v>563526095</v>
      </c>
      <c r="X151" s="136" t="b">
        <v>1</v>
      </c>
      <c r="Y151" s="8" t="s">
        <v>1</v>
      </c>
      <c r="Z151" s="8" t="b">
        <v>1</v>
      </c>
      <c r="AA151" s="10" t="b">
        <v>1</v>
      </c>
      <c r="AB151" s="12" t="s">
        <v>454</v>
      </c>
      <c r="AC151" s="137" t="b">
        <v>0</v>
      </c>
      <c r="AD151" s="18">
        <v>6</v>
      </c>
      <c r="AE151" s="12" t="s">
        <v>463</v>
      </c>
      <c r="AF151" s="138" t="b">
        <v>1</v>
      </c>
      <c r="AG151" s="138" t="b">
        <v>1</v>
      </c>
      <c r="AH151" s="12" t="s">
        <v>454</v>
      </c>
      <c r="AI151" s="12" t="s">
        <v>466</v>
      </c>
      <c r="AJ151" s="12" t="s">
        <v>448</v>
      </c>
      <c r="AK151" s="12" t="s">
        <v>442</v>
      </c>
      <c r="AL151" s="12" t="s">
        <v>433</v>
      </c>
      <c r="AM151" s="12" t="s">
        <v>463</v>
      </c>
      <c r="AN151" s="12" t="s">
        <v>430</v>
      </c>
      <c r="AO151" s="12" t="s">
        <v>478</v>
      </c>
      <c r="AP151" s="19" t="s">
        <v>436</v>
      </c>
    </row>
    <row r="152" spans="1:42" x14ac:dyDescent="0.3">
      <c r="A152" s="8">
        <v>153</v>
      </c>
      <c r="B152" s="8" t="b">
        <v>0</v>
      </c>
      <c r="C152" s="8" t="b">
        <v>0</v>
      </c>
      <c r="D152" s="8" t="b">
        <v>0</v>
      </c>
      <c r="E152" s="8" t="b">
        <v>0</v>
      </c>
      <c r="F152" s="8">
        <v>98</v>
      </c>
      <c r="G152" s="8">
        <v>16</v>
      </c>
      <c r="H152" s="8">
        <v>4</v>
      </c>
      <c r="I152" s="8" t="b">
        <v>1</v>
      </c>
      <c r="J152" s="8" t="b">
        <v>0</v>
      </c>
      <c r="K152" s="8">
        <v>142</v>
      </c>
      <c r="L152" s="8"/>
      <c r="M152" s="20">
        <v>114</v>
      </c>
      <c r="N152" s="139" t="s">
        <v>1000</v>
      </c>
      <c r="O152" s="8" t="s">
        <v>906</v>
      </c>
      <c r="P152" s="18">
        <v>6</v>
      </c>
      <c r="Q152" s="18">
        <v>0</v>
      </c>
      <c r="R152" s="18">
        <v>6</v>
      </c>
      <c r="S152" s="27">
        <v>0.54545454545454541</v>
      </c>
      <c r="T152" s="13" t="s">
        <v>702</v>
      </c>
      <c r="U152" s="13" t="s">
        <v>713</v>
      </c>
      <c r="V152" s="13" t="s">
        <v>712</v>
      </c>
      <c r="W152" s="136">
        <v>515621267</v>
      </c>
      <c r="X152" s="136" t="b">
        <v>1</v>
      </c>
      <c r="Y152" s="8" t="s">
        <v>1</v>
      </c>
      <c r="Z152" s="8" t="b">
        <v>1</v>
      </c>
      <c r="AA152" s="10" t="b">
        <v>1</v>
      </c>
      <c r="AB152" s="12" t="s">
        <v>454</v>
      </c>
      <c r="AC152" s="137" t="b">
        <v>0</v>
      </c>
      <c r="AD152" s="18">
        <v>6</v>
      </c>
      <c r="AE152" s="12" t="s">
        <v>457</v>
      </c>
      <c r="AF152" s="138" t="b">
        <v>1</v>
      </c>
      <c r="AG152" s="138" t="b">
        <v>0</v>
      </c>
      <c r="AH152" s="12" t="s">
        <v>454</v>
      </c>
      <c r="AI152" s="12" t="s">
        <v>457</v>
      </c>
      <c r="AJ152" s="12" t="s">
        <v>448</v>
      </c>
      <c r="AK152" s="12" t="s">
        <v>442</v>
      </c>
      <c r="AL152" s="12" t="s">
        <v>433</v>
      </c>
      <c r="AM152" s="12" t="s">
        <v>463</v>
      </c>
      <c r="AN152" s="12" t="s">
        <v>430</v>
      </c>
      <c r="AO152" s="12" t="s">
        <v>478</v>
      </c>
      <c r="AP152" s="19" t="s">
        <v>476</v>
      </c>
    </row>
    <row r="153" spans="1:42" x14ac:dyDescent="0.3">
      <c r="A153" s="8">
        <v>1449</v>
      </c>
      <c r="B153" s="8" t="b">
        <v>0</v>
      </c>
      <c r="C153" s="8" t="b">
        <v>1</v>
      </c>
      <c r="D153" s="8" t="b">
        <v>0</v>
      </c>
      <c r="E153" s="8" t="b">
        <v>0</v>
      </c>
      <c r="F153" s="8">
        <v>98</v>
      </c>
      <c r="G153" s="8">
        <v>16</v>
      </c>
      <c r="H153" s="8">
        <v>5</v>
      </c>
      <c r="I153" s="8" t="b">
        <v>1</v>
      </c>
      <c r="J153" s="8" t="b">
        <v>0</v>
      </c>
      <c r="K153" s="8">
        <v>143</v>
      </c>
      <c r="L153" s="8"/>
      <c r="M153" s="20">
        <v>114</v>
      </c>
      <c r="N153" s="139" t="s">
        <v>1000</v>
      </c>
      <c r="O153" s="8" t="s">
        <v>941</v>
      </c>
      <c r="P153" s="18">
        <v>6</v>
      </c>
      <c r="Q153" s="18">
        <v>0</v>
      </c>
      <c r="R153" s="18">
        <v>6</v>
      </c>
      <c r="S153" s="27">
        <v>0.54545454545454541</v>
      </c>
      <c r="T153" s="13" t="s">
        <v>700</v>
      </c>
      <c r="U153" s="13" t="s">
        <v>713</v>
      </c>
      <c r="V153" s="13" t="s">
        <v>712</v>
      </c>
      <c r="W153" s="136">
        <v>450802355</v>
      </c>
      <c r="X153" s="136" t="b">
        <v>1</v>
      </c>
      <c r="Y153" s="8" t="s">
        <v>1</v>
      </c>
      <c r="Z153" s="8" t="b">
        <v>1</v>
      </c>
      <c r="AA153" s="10" t="b">
        <v>1</v>
      </c>
      <c r="AB153" s="12" t="s">
        <v>430</v>
      </c>
      <c r="AC153" s="137" t="b">
        <v>1</v>
      </c>
      <c r="AD153" s="18">
        <v>9</v>
      </c>
      <c r="AE153" s="12" t="s">
        <v>460</v>
      </c>
      <c r="AF153" s="138" t="b">
        <v>0</v>
      </c>
      <c r="AG153" s="138" t="b">
        <v>1</v>
      </c>
      <c r="AH153" s="12" t="s">
        <v>454</v>
      </c>
      <c r="AI153" s="12" t="s">
        <v>466</v>
      </c>
      <c r="AJ153" s="12" t="s">
        <v>448</v>
      </c>
      <c r="AK153" s="12" t="s">
        <v>442</v>
      </c>
      <c r="AL153" s="12" t="s">
        <v>433</v>
      </c>
      <c r="AM153" s="12" t="s">
        <v>463</v>
      </c>
      <c r="AN153" s="12" t="s">
        <v>430</v>
      </c>
      <c r="AO153" s="12" t="s">
        <v>474</v>
      </c>
      <c r="AP153" s="19" t="s">
        <v>476</v>
      </c>
    </row>
    <row r="154" spans="1:42" x14ac:dyDescent="0.3">
      <c r="A154" s="8">
        <v>170</v>
      </c>
      <c r="B154" s="8" t="b">
        <v>0</v>
      </c>
      <c r="C154" s="8" t="b">
        <v>1</v>
      </c>
      <c r="D154" s="8" t="b">
        <v>0</v>
      </c>
      <c r="E154" s="8" t="b">
        <v>0</v>
      </c>
      <c r="F154" s="8">
        <v>98</v>
      </c>
      <c r="G154" s="8">
        <v>16</v>
      </c>
      <c r="H154" s="8">
        <v>1</v>
      </c>
      <c r="I154" s="8" t="b">
        <v>0</v>
      </c>
      <c r="J154" s="8" t="b">
        <v>0</v>
      </c>
      <c r="K154" s="8">
        <v>144</v>
      </c>
      <c r="L154" s="8"/>
      <c r="M154" s="20">
        <v>114</v>
      </c>
      <c r="N154" s="139" t="s">
        <v>1000</v>
      </c>
      <c r="O154" s="8" t="s">
        <v>920</v>
      </c>
      <c r="P154" s="18">
        <v>6</v>
      </c>
      <c r="Q154" s="18">
        <v>0</v>
      </c>
      <c r="R154" s="18">
        <v>6</v>
      </c>
      <c r="S154" s="27">
        <v>0.54545454545454541</v>
      </c>
      <c r="T154" s="13" t="s">
        <v>700</v>
      </c>
      <c r="U154" s="13" t="s">
        <v>713</v>
      </c>
      <c r="V154" s="13" t="s">
        <v>702</v>
      </c>
      <c r="W154" s="136">
        <v>411031037</v>
      </c>
      <c r="X154" s="136" t="b">
        <v>1</v>
      </c>
      <c r="Y154" s="8" t="s">
        <v>1</v>
      </c>
      <c r="Z154" s="8" t="b">
        <v>1</v>
      </c>
      <c r="AA154" s="10" t="b">
        <v>1</v>
      </c>
      <c r="AB154" s="12" t="s">
        <v>466</v>
      </c>
      <c r="AC154" s="137" t="b">
        <v>1</v>
      </c>
      <c r="AD154" s="18">
        <v>10</v>
      </c>
      <c r="AE154" s="12" t="s">
        <v>469</v>
      </c>
      <c r="AF154" s="138" t="b">
        <v>0</v>
      </c>
      <c r="AG154" s="138" t="b">
        <v>0</v>
      </c>
      <c r="AH154" s="12" t="s">
        <v>454</v>
      </c>
      <c r="AI154" s="12" t="s">
        <v>466</v>
      </c>
      <c r="AJ154" s="12" t="s">
        <v>448</v>
      </c>
      <c r="AK154" s="12" t="s">
        <v>442</v>
      </c>
      <c r="AL154" s="12" t="s">
        <v>433</v>
      </c>
      <c r="AM154" s="12" t="s">
        <v>463</v>
      </c>
      <c r="AN154" s="12" t="s">
        <v>430</v>
      </c>
      <c r="AO154" s="12" t="s">
        <v>478</v>
      </c>
      <c r="AP154" s="19" t="s">
        <v>436</v>
      </c>
    </row>
    <row r="155" spans="1:42" x14ac:dyDescent="0.3">
      <c r="A155" s="8">
        <v>224</v>
      </c>
      <c r="B155" s="8" t="b">
        <v>0</v>
      </c>
      <c r="C155" s="8" t="b">
        <v>1</v>
      </c>
      <c r="D155" s="8" t="b">
        <v>0</v>
      </c>
      <c r="E155" s="8" t="b">
        <v>0</v>
      </c>
      <c r="F155" s="8">
        <v>1</v>
      </c>
      <c r="G155" s="8">
        <v>113</v>
      </c>
      <c r="H155" s="8">
        <v>2</v>
      </c>
      <c r="I155" s="8" t="b">
        <v>0</v>
      </c>
      <c r="J155" s="8" t="b">
        <v>0</v>
      </c>
      <c r="K155" s="8">
        <v>145</v>
      </c>
      <c r="L155" s="8"/>
      <c r="M155" s="20">
        <v>114</v>
      </c>
      <c r="N155" s="139" t="s">
        <v>998</v>
      </c>
      <c r="O155" s="8" t="s">
        <v>934</v>
      </c>
      <c r="P155" s="18">
        <v>4</v>
      </c>
      <c r="Q155" s="18">
        <v>0</v>
      </c>
      <c r="R155" s="18">
        <v>6</v>
      </c>
      <c r="S155" s="27">
        <v>0.54545454545454541</v>
      </c>
      <c r="T155" s="13" t="s">
        <v>700</v>
      </c>
      <c r="U155" s="13" t="s">
        <v>701</v>
      </c>
      <c r="V155" s="13" t="s">
        <v>712</v>
      </c>
      <c r="W155" s="136">
        <v>404060337</v>
      </c>
      <c r="X155" s="136" t="b">
        <v>1</v>
      </c>
      <c r="Y155" s="8" t="s">
        <v>1</v>
      </c>
      <c r="Z155" s="8" t="b">
        <v>1</v>
      </c>
      <c r="AA155" s="10" t="b">
        <v>1</v>
      </c>
      <c r="AB155" s="12" t="s">
        <v>433</v>
      </c>
      <c r="AC155" s="137" t="b">
        <v>0</v>
      </c>
      <c r="AD155" s="18">
        <v>7</v>
      </c>
      <c r="AE155" s="12" t="s">
        <v>466</v>
      </c>
      <c r="AF155" s="138" t="b">
        <v>1</v>
      </c>
      <c r="AG155" s="138" t="b">
        <v>1</v>
      </c>
      <c r="AH155" s="12" t="s">
        <v>454</v>
      </c>
      <c r="AI155" s="12" t="s">
        <v>466</v>
      </c>
      <c r="AJ155" s="12" t="s">
        <v>439</v>
      </c>
      <c r="AK155" s="12" t="s">
        <v>445</v>
      </c>
      <c r="AL155" s="12" t="s">
        <v>433</v>
      </c>
      <c r="AM155" s="12" t="s">
        <v>471</v>
      </c>
      <c r="AN155" s="12" t="s">
        <v>430</v>
      </c>
      <c r="AO155" s="12" t="s">
        <v>478</v>
      </c>
      <c r="AP155" s="19" t="s">
        <v>476</v>
      </c>
    </row>
    <row r="156" spans="1:42" x14ac:dyDescent="0.3">
      <c r="A156" s="8">
        <v>63</v>
      </c>
      <c r="B156" s="8" t="b">
        <v>0</v>
      </c>
      <c r="C156" s="8" t="b">
        <v>0</v>
      </c>
      <c r="D156" s="8" t="b">
        <v>0</v>
      </c>
      <c r="E156" s="8" t="b">
        <v>0</v>
      </c>
      <c r="F156" s="8">
        <v>20</v>
      </c>
      <c r="G156" s="8">
        <v>94</v>
      </c>
      <c r="H156" s="8">
        <v>3</v>
      </c>
      <c r="I156" s="8" t="b">
        <v>0</v>
      </c>
      <c r="J156" s="8" t="b">
        <v>0</v>
      </c>
      <c r="K156" s="8">
        <v>146</v>
      </c>
      <c r="L156" s="8"/>
      <c r="M156" s="20">
        <v>114</v>
      </c>
      <c r="N156" s="139" t="s">
        <v>998</v>
      </c>
      <c r="O156" s="8" t="s">
        <v>917</v>
      </c>
      <c r="P156" s="18">
        <v>5</v>
      </c>
      <c r="Q156" s="18">
        <v>0</v>
      </c>
      <c r="R156" s="18">
        <v>6</v>
      </c>
      <c r="S156" s="27">
        <v>0.54545454545454541</v>
      </c>
      <c r="T156" s="13" t="s">
        <v>700</v>
      </c>
      <c r="U156" s="13" t="s">
        <v>713</v>
      </c>
      <c r="V156" s="13" t="s">
        <v>702</v>
      </c>
      <c r="W156" s="136">
        <v>366112506</v>
      </c>
      <c r="X156" s="136" t="b">
        <v>0</v>
      </c>
      <c r="Y156" s="8" t="s">
        <v>1</v>
      </c>
      <c r="Z156" s="8" t="b">
        <v>1</v>
      </c>
      <c r="AA156" s="10" t="b">
        <v>1</v>
      </c>
      <c r="AB156" s="12" t="s">
        <v>1</v>
      </c>
      <c r="AC156" s="137" t="b">
        <v>0</v>
      </c>
      <c r="AD156" s="18">
        <v>6</v>
      </c>
      <c r="AE156" s="12" t="s">
        <v>454</v>
      </c>
      <c r="AF156" s="138" t="b">
        <v>1</v>
      </c>
      <c r="AG156" s="138" t="b">
        <v>0</v>
      </c>
      <c r="AH156" s="12" t="s">
        <v>454</v>
      </c>
      <c r="AI156" s="12" t="s">
        <v>466</v>
      </c>
      <c r="AJ156" s="12" t="s">
        <v>448</v>
      </c>
      <c r="AK156" s="12" t="s">
        <v>445</v>
      </c>
      <c r="AL156" s="12" t="s">
        <v>433</v>
      </c>
      <c r="AM156" s="12" t="s">
        <v>463</v>
      </c>
      <c r="AN156" s="12" t="s">
        <v>469</v>
      </c>
      <c r="AO156" s="12" t="s">
        <v>478</v>
      </c>
      <c r="AP156" s="19" t="s">
        <v>476</v>
      </c>
    </row>
    <row r="157" spans="1:42" x14ac:dyDescent="0.3">
      <c r="A157" s="8">
        <v>199</v>
      </c>
      <c r="B157" s="8" t="b">
        <v>0</v>
      </c>
      <c r="C157" s="8" t="b">
        <v>0</v>
      </c>
      <c r="D157" s="8" t="b">
        <v>0</v>
      </c>
      <c r="E157" s="8" t="b">
        <v>0</v>
      </c>
      <c r="F157" s="8">
        <v>98</v>
      </c>
      <c r="G157" s="8">
        <v>16</v>
      </c>
      <c r="H157" s="8">
        <v>4</v>
      </c>
      <c r="I157" s="8" t="b">
        <v>0</v>
      </c>
      <c r="J157" s="8" t="b">
        <v>0</v>
      </c>
      <c r="K157" s="8">
        <v>147</v>
      </c>
      <c r="L157" s="8"/>
      <c r="M157" s="20">
        <v>114</v>
      </c>
      <c r="N157" s="139" t="s">
        <v>1000</v>
      </c>
      <c r="O157" s="8" t="s">
        <v>918</v>
      </c>
      <c r="P157" s="18">
        <v>6</v>
      </c>
      <c r="Q157" s="18">
        <v>0</v>
      </c>
      <c r="R157" s="18">
        <v>6</v>
      </c>
      <c r="S157" s="27">
        <v>0.54545454545454541</v>
      </c>
      <c r="T157" s="13" t="s">
        <v>700</v>
      </c>
      <c r="U157" s="13" t="s">
        <v>713</v>
      </c>
      <c r="V157" s="13" t="s">
        <v>702</v>
      </c>
      <c r="W157" s="136">
        <v>310122449</v>
      </c>
      <c r="X157" s="136" t="b">
        <v>1</v>
      </c>
      <c r="Y157" s="8" t="s">
        <v>1</v>
      </c>
      <c r="Z157" s="8" t="b">
        <v>1</v>
      </c>
      <c r="AA157" s="10" t="b">
        <v>1</v>
      </c>
      <c r="AB157" s="12" t="s">
        <v>442</v>
      </c>
      <c r="AC157" s="137" t="b">
        <v>1</v>
      </c>
      <c r="AD157" s="18">
        <v>8</v>
      </c>
      <c r="AE157" s="12" t="s">
        <v>442</v>
      </c>
      <c r="AF157" s="138" t="b">
        <v>1</v>
      </c>
      <c r="AG157" s="138" t="b">
        <v>1</v>
      </c>
      <c r="AH157" s="12" t="s">
        <v>454</v>
      </c>
      <c r="AI157" s="12" t="s">
        <v>466</v>
      </c>
      <c r="AJ157" s="12" t="s">
        <v>448</v>
      </c>
      <c r="AK157" s="12" t="s">
        <v>442</v>
      </c>
      <c r="AL157" s="12" t="s">
        <v>451</v>
      </c>
      <c r="AM157" s="12" t="s">
        <v>471</v>
      </c>
      <c r="AN157" s="12" t="s">
        <v>430</v>
      </c>
      <c r="AO157" s="12" t="s">
        <v>474</v>
      </c>
      <c r="AP157" s="19" t="s">
        <v>476</v>
      </c>
    </row>
    <row r="158" spans="1:42" x14ac:dyDescent="0.3">
      <c r="A158" s="8">
        <v>34</v>
      </c>
      <c r="B158" s="8" t="b">
        <v>0</v>
      </c>
      <c r="C158" s="8" t="b">
        <v>1</v>
      </c>
      <c r="D158" s="8" t="b">
        <v>0</v>
      </c>
      <c r="E158" s="8" t="b">
        <v>0</v>
      </c>
      <c r="F158" s="8">
        <v>98</v>
      </c>
      <c r="G158" s="8">
        <v>16</v>
      </c>
      <c r="H158" s="8">
        <v>5</v>
      </c>
      <c r="I158" s="8" t="b">
        <v>0</v>
      </c>
      <c r="J158" s="8" t="b">
        <v>0</v>
      </c>
      <c r="K158" s="8">
        <v>148</v>
      </c>
      <c r="L158" s="8"/>
      <c r="M158" s="20">
        <v>114</v>
      </c>
      <c r="N158" s="139" t="s">
        <v>1000</v>
      </c>
      <c r="O158" s="8" t="s">
        <v>883</v>
      </c>
      <c r="P158" s="18">
        <v>6</v>
      </c>
      <c r="Q158" s="18">
        <v>0</v>
      </c>
      <c r="R158" s="18">
        <v>6</v>
      </c>
      <c r="S158" s="27">
        <v>0.54545454545454541</v>
      </c>
      <c r="T158" s="13" t="s">
        <v>702</v>
      </c>
      <c r="U158" s="13" t="s">
        <v>713</v>
      </c>
      <c r="V158" s="13" t="s">
        <v>714</v>
      </c>
      <c r="W158" s="136">
        <v>208243927</v>
      </c>
      <c r="X158" s="136" t="b">
        <v>1</v>
      </c>
      <c r="Y158" s="8" t="s">
        <v>1</v>
      </c>
      <c r="Z158" s="8" t="b">
        <v>1</v>
      </c>
      <c r="AA158" s="10" t="b">
        <v>1</v>
      </c>
      <c r="AB158" s="12" t="s">
        <v>454</v>
      </c>
      <c r="AC158" s="137" t="b">
        <v>0</v>
      </c>
      <c r="AD158" s="18">
        <v>5</v>
      </c>
      <c r="AE158" s="12" t="s">
        <v>454</v>
      </c>
      <c r="AF158" s="138" t="b">
        <v>1</v>
      </c>
      <c r="AG158" s="138" t="b">
        <v>0</v>
      </c>
      <c r="AH158" s="12" t="s">
        <v>454</v>
      </c>
      <c r="AI158" s="12" t="s">
        <v>466</v>
      </c>
      <c r="AJ158" s="12" t="s">
        <v>448</v>
      </c>
      <c r="AK158" s="12" t="s">
        <v>442</v>
      </c>
      <c r="AL158" s="12" t="s">
        <v>433</v>
      </c>
      <c r="AM158" s="12" t="s">
        <v>471</v>
      </c>
      <c r="AN158" s="12" t="s">
        <v>430</v>
      </c>
      <c r="AO158" s="12" t="s">
        <v>478</v>
      </c>
      <c r="AP158" s="19" t="s">
        <v>476</v>
      </c>
    </row>
    <row r="159" spans="1:42" x14ac:dyDescent="0.3">
      <c r="A159" s="8">
        <v>200</v>
      </c>
      <c r="B159" s="8" t="b">
        <v>0</v>
      </c>
      <c r="C159" s="8" t="b">
        <v>0</v>
      </c>
      <c r="D159" s="8" t="b">
        <v>0</v>
      </c>
      <c r="E159" s="8" t="b">
        <v>0</v>
      </c>
      <c r="F159" s="8">
        <v>20</v>
      </c>
      <c r="G159" s="8">
        <v>94</v>
      </c>
      <c r="H159" s="8">
        <v>1</v>
      </c>
      <c r="I159" s="8" t="b">
        <v>1</v>
      </c>
      <c r="J159" s="8" t="b">
        <v>0</v>
      </c>
      <c r="K159" s="8">
        <v>149</v>
      </c>
      <c r="L159" s="8"/>
      <c r="M159" s="20">
        <v>114</v>
      </c>
      <c r="N159" s="139" t="s">
        <v>998</v>
      </c>
      <c r="O159" s="8" t="s">
        <v>887</v>
      </c>
      <c r="P159" s="18">
        <v>5</v>
      </c>
      <c r="Q159" s="18">
        <v>0</v>
      </c>
      <c r="R159" s="18">
        <v>6</v>
      </c>
      <c r="S159" s="27">
        <v>0.54545454545454541</v>
      </c>
      <c r="T159" s="13" t="s">
        <v>700</v>
      </c>
      <c r="U159" s="13" t="s">
        <v>713</v>
      </c>
      <c r="V159" s="13" t="s">
        <v>702</v>
      </c>
      <c r="W159" s="136">
        <v>180660151</v>
      </c>
      <c r="X159" s="136" t="b">
        <v>1</v>
      </c>
      <c r="Y159" s="8" t="s">
        <v>1</v>
      </c>
      <c r="Z159" s="8" t="b">
        <v>1</v>
      </c>
      <c r="AA159" s="10" t="b">
        <v>1</v>
      </c>
      <c r="AB159" s="12" t="s">
        <v>454</v>
      </c>
      <c r="AC159" s="137" t="b">
        <v>0</v>
      </c>
      <c r="AD159" s="18">
        <v>9</v>
      </c>
      <c r="AE159" s="12" t="s">
        <v>442</v>
      </c>
      <c r="AF159" s="138" t="b">
        <v>1</v>
      </c>
      <c r="AG159" s="138" t="b">
        <v>1</v>
      </c>
      <c r="AH159" s="12" t="s">
        <v>460</v>
      </c>
      <c r="AI159" s="12" t="s">
        <v>457</v>
      </c>
      <c r="AJ159" s="12" t="s">
        <v>448</v>
      </c>
      <c r="AK159" s="12" t="s">
        <v>442</v>
      </c>
      <c r="AL159" s="12" t="s">
        <v>433</v>
      </c>
      <c r="AM159" s="12" t="s">
        <v>471</v>
      </c>
      <c r="AN159" s="12" t="s">
        <v>430</v>
      </c>
      <c r="AO159" s="12" t="s">
        <v>478</v>
      </c>
      <c r="AP159" s="19" t="s">
        <v>436</v>
      </c>
    </row>
    <row r="160" spans="1:42" x14ac:dyDescent="0.3">
      <c r="A160" s="8">
        <v>1518</v>
      </c>
      <c r="B160" s="8" t="b">
        <v>0</v>
      </c>
      <c r="C160" s="8" t="b">
        <v>0</v>
      </c>
      <c r="D160" s="8" t="b">
        <v>0</v>
      </c>
      <c r="E160" s="8">
        <v>0</v>
      </c>
      <c r="F160" s="8">
        <v>0</v>
      </c>
      <c r="G160" s="8">
        <v>114</v>
      </c>
      <c r="H160" s="8">
        <v>2</v>
      </c>
      <c r="I160" s="8" t="b">
        <v>1</v>
      </c>
      <c r="J160" s="8" t="b">
        <v>0</v>
      </c>
      <c r="K160" s="8">
        <v>150</v>
      </c>
      <c r="L160" s="8"/>
      <c r="M160" s="20">
        <v>114</v>
      </c>
      <c r="N160" s="139" t="s">
        <v>998</v>
      </c>
      <c r="O160" s="8" t="s">
        <v>921</v>
      </c>
      <c r="P160" s="18">
        <v>5</v>
      </c>
      <c r="Q160" s="18">
        <v>0</v>
      </c>
      <c r="R160" s="18">
        <v>6</v>
      </c>
      <c r="S160" s="27">
        <v>0.54545454545454541</v>
      </c>
      <c r="T160" s="13" t="s">
        <v>702</v>
      </c>
      <c r="U160" s="13" t="s">
        <v>713</v>
      </c>
      <c r="V160" s="13" t="s">
        <v>714</v>
      </c>
      <c r="W160" s="136">
        <v>127864793</v>
      </c>
      <c r="X160" s="136" t="b">
        <v>0</v>
      </c>
      <c r="Y160" s="8" t="s">
        <v>1</v>
      </c>
      <c r="Z160" s="8" t="b">
        <v>1</v>
      </c>
      <c r="AA160" s="10" t="b">
        <v>1</v>
      </c>
      <c r="AB160" s="12" t="s">
        <v>1</v>
      </c>
      <c r="AC160" s="137" t="b">
        <v>0</v>
      </c>
      <c r="AD160" s="18">
        <v>6</v>
      </c>
      <c r="AE160" s="12" t="s">
        <v>451</v>
      </c>
      <c r="AF160" s="138" t="b">
        <v>0</v>
      </c>
      <c r="AG160" s="138" t="b">
        <v>1</v>
      </c>
      <c r="AH160" s="12" t="s">
        <v>454</v>
      </c>
      <c r="AI160" s="12" t="s">
        <v>466</v>
      </c>
      <c r="AJ160" s="12" t="s">
        <v>448</v>
      </c>
      <c r="AK160" s="12" t="s">
        <v>445</v>
      </c>
      <c r="AL160" s="12" t="s">
        <v>433</v>
      </c>
      <c r="AM160" s="12" t="s">
        <v>463</v>
      </c>
      <c r="AN160" s="12" t="s">
        <v>469</v>
      </c>
      <c r="AO160" s="12" t="s">
        <v>478</v>
      </c>
      <c r="AP160" s="19" t="s">
        <v>476</v>
      </c>
    </row>
    <row r="161" spans="1:42" x14ac:dyDescent="0.3">
      <c r="A161" s="8">
        <v>1490</v>
      </c>
      <c r="B161" s="8" t="b">
        <v>0</v>
      </c>
      <c r="C161" s="8" t="b">
        <v>1</v>
      </c>
      <c r="D161" s="8" t="b">
        <v>0</v>
      </c>
      <c r="E161" s="8" t="b">
        <v>0</v>
      </c>
      <c r="F161" s="8">
        <v>1</v>
      </c>
      <c r="G161" s="8">
        <v>113</v>
      </c>
      <c r="H161" s="8">
        <v>3</v>
      </c>
      <c r="I161" s="8" t="b">
        <v>1</v>
      </c>
      <c r="J161" s="8" t="b">
        <v>0</v>
      </c>
      <c r="K161" s="8">
        <v>151</v>
      </c>
      <c r="L161" s="8"/>
      <c r="M161" s="20">
        <v>114</v>
      </c>
      <c r="N161" s="139" t="s">
        <v>998</v>
      </c>
      <c r="O161" s="8" t="s">
        <v>969</v>
      </c>
      <c r="P161" s="18">
        <v>4</v>
      </c>
      <c r="Q161" s="18">
        <v>0</v>
      </c>
      <c r="R161" s="18">
        <v>6</v>
      </c>
      <c r="S161" s="27">
        <v>0.54545454545454541</v>
      </c>
      <c r="T161" s="13" t="s">
        <v>700</v>
      </c>
      <c r="U161" s="13" t="s">
        <v>701</v>
      </c>
      <c r="V161" s="13" t="s">
        <v>714</v>
      </c>
      <c r="W161" s="136">
        <v>126483716</v>
      </c>
      <c r="X161" s="136" t="b">
        <v>1</v>
      </c>
      <c r="Y161" s="8" t="s">
        <v>1</v>
      </c>
      <c r="Z161" s="8" t="b">
        <v>1</v>
      </c>
      <c r="AA161" s="10" t="b">
        <v>1</v>
      </c>
      <c r="AB161" s="12" t="s">
        <v>466</v>
      </c>
      <c r="AC161" s="137" t="b">
        <v>1</v>
      </c>
      <c r="AD161" s="18">
        <v>7</v>
      </c>
      <c r="AE161" s="12" t="s">
        <v>466</v>
      </c>
      <c r="AF161" s="138" t="b">
        <v>1</v>
      </c>
      <c r="AG161" s="138" t="b">
        <v>1</v>
      </c>
      <c r="AH161" s="12" t="s">
        <v>454</v>
      </c>
      <c r="AI161" s="12" t="s">
        <v>466</v>
      </c>
      <c r="AJ161" s="12" t="s">
        <v>448</v>
      </c>
      <c r="AK161" s="12" t="s">
        <v>442</v>
      </c>
      <c r="AL161" s="12" t="s">
        <v>433</v>
      </c>
      <c r="AM161" s="12" t="s">
        <v>471</v>
      </c>
      <c r="AN161" s="12" t="s">
        <v>430</v>
      </c>
      <c r="AO161" s="12" t="s">
        <v>474</v>
      </c>
      <c r="AP161" s="19" t="s">
        <v>436</v>
      </c>
    </row>
    <row r="162" spans="1:42" x14ac:dyDescent="0.3">
      <c r="A162" s="8">
        <v>175</v>
      </c>
      <c r="B162" s="8" t="b">
        <v>0</v>
      </c>
      <c r="C162" s="8" t="b">
        <v>0</v>
      </c>
      <c r="D162" s="8" t="b">
        <v>0</v>
      </c>
      <c r="E162" s="8" t="b">
        <v>0</v>
      </c>
      <c r="F162" s="8">
        <v>20</v>
      </c>
      <c r="G162" s="8">
        <v>94</v>
      </c>
      <c r="H162" s="8">
        <v>4</v>
      </c>
      <c r="I162" s="8" t="b">
        <v>1</v>
      </c>
      <c r="J162" s="8" t="b">
        <v>0</v>
      </c>
      <c r="K162" s="8">
        <v>152</v>
      </c>
      <c r="L162" s="8"/>
      <c r="M162" s="20">
        <v>114</v>
      </c>
      <c r="N162" s="139" t="s">
        <v>998</v>
      </c>
      <c r="O162" s="8" t="s">
        <v>922</v>
      </c>
      <c r="P162" s="18">
        <v>5</v>
      </c>
      <c r="Q162" s="18">
        <v>0</v>
      </c>
      <c r="R162" s="18">
        <v>6</v>
      </c>
      <c r="S162" s="27">
        <v>0.54545454545454541</v>
      </c>
      <c r="T162" s="13" t="s">
        <v>700</v>
      </c>
      <c r="U162" s="13" t="s">
        <v>713</v>
      </c>
      <c r="V162" s="13" t="s">
        <v>702</v>
      </c>
      <c r="W162" s="136">
        <v>118346126</v>
      </c>
      <c r="X162" s="136" t="b">
        <v>1</v>
      </c>
      <c r="Y162" s="8" t="s">
        <v>1</v>
      </c>
      <c r="Z162" s="8" t="b">
        <v>1</v>
      </c>
      <c r="AA162" s="10" t="b">
        <v>1</v>
      </c>
      <c r="AB162" s="12" t="s">
        <v>454</v>
      </c>
      <c r="AC162" s="137" t="b">
        <v>0</v>
      </c>
      <c r="AD162" s="18">
        <v>8</v>
      </c>
      <c r="AE162" s="12" t="s">
        <v>463</v>
      </c>
      <c r="AF162" s="138" t="b">
        <v>0</v>
      </c>
      <c r="AG162" s="138" t="b">
        <v>1</v>
      </c>
      <c r="AH162" s="12" t="s">
        <v>454</v>
      </c>
      <c r="AI162" s="12" t="s">
        <v>466</v>
      </c>
      <c r="AJ162" s="12" t="s">
        <v>448</v>
      </c>
      <c r="AK162" s="12" t="s">
        <v>445</v>
      </c>
      <c r="AL162" s="12" t="s">
        <v>433</v>
      </c>
      <c r="AM162" s="12" t="s">
        <v>471</v>
      </c>
      <c r="AN162" s="12" t="s">
        <v>430</v>
      </c>
      <c r="AO162" s="12" t="s">
        <v>478</v>
      </c>
      <c r="AP162" s="19" t="s">
        <v>476</v>
      </c>
    </row>
    <row r="163" spans="1:42" x14ac:dyDescent="0.3">
      <c r="A163" s="8">
        <v>26</v>
      </c>
      <c r="B163" s="8" t="b">
        <v>0</v>
      </c>
      <c r="C163" s="8" t="b">
        <v>0</v>
      </c>
      <c r="D163" s="8" t="b">
        <v>0</v>
      </c>
      <c r="E163" s="8" t="b">
        <v>0</v>
      </c>
      <c r="F163" s="8">
        <v>20</v>
      </c>
      <c r="G163" s="8">
        <v>94</v>
      </c>
      <c r="H163" s="8">
        <v>5</v>
      </c>
      <c r="I163" s="8" t="b">
        <v>1</v>
      </c>
      <c r="J163" s="8" t="b">
        <v>0</v>
      </c>
      <c r="K163" s="8">
        <v>153</v>
      </c>
      <c r="L163" s="8"/>
      <c r="M163" s="20">
        <v>114</v>
      </c>
      <c r="N163" s="139" t="s">
        <v>998</v>
      </c>
      <c r="O163" s="8" t="s">
        <v>884</v>
      </c>
      <c r="P163" s="18">
        <v>5</v>
      </c>
      <c r="Q163" s="18">
        <v>0</v>
      </c>
      <c r="R163" s="18">
        <v>6</v>
      </c>
      <c r="S163" s="27">
        <v>0.54545454545454541</v>
      </c>
      <c r="T163" s="13" t="s">
        <v>702</v>
      </c>
      <c r="U163" s="13" t="s">
        <v>701</v>
      </c>
      <c r="V163" s="13" t="s">
        <v>702</v>
      </c>
      <c r="W163" s="136">
        <v>41820279</v>
      </c>
      <c r="X163" s="136" t="b">
        <v>1</v>
      </c>
      <c r="Y163" s="8" t="s">
        <v>1</v>
      </c>
      <c r="Z163" s="8" t="b">
        <v>1</v>
      </c>
      <c r="AA163" s="10" t="b">
        <v>1</v>
      </c>
      <c r="AB163" s="12" t="s">
        <v>478</v>
      </c>
      <c r="AC163" s="137" t="b">
        <v>1</v>
      </c>
      <c r="AD163" s="18">
        <v>5</v>
      </c>
      <c r="AE163" s="12" t="s">
        <v>457</v>
      </c>
      <c r="AF163" s="138" t="b">
        <v>1</v>
      </c>
      <c r="AG163" s="138" t="b">
        <v>0</v>
      </c>
      <c r="AH163" s="12" t="s">
        <v>454</v>
      </c>
      <c r="AI163" s="12" t="s">
        <v>457</v>
      </c>
      <c r="AJ163" s="12" t="s">
        <v>448</v>
      </c>
      <c r="AK163" s="12" t="s">
        <v>445</v>
      </c>
      <c r="AL163" s="12" t="s">
        <v>451</v>
      </c>
      <c r="AM163" s="12" t="s">
        <v>463</v>
      </c>
      <c r="AN163" s="12" t="s">
        <v>469</v>
      </c>
      <c r="AO163" s="12" t="s">
        <v>478</v>
      </c>
      <c r="AP163" s="19" t="s">
        <v>476</v>
      </c>
    </row>
    <row r="164" spans="1:42" x14ac:dyDescent="0.3">
      <c r="A164" s="8">
        <v>1121</v>
      </c>
      <c r="B164" s="8" t="b">
        <v>0</v>
      </c>
      <c r="C164" s="8" t="b">
        <v>1</v>
      </c>
      <c r="D164" s="8" t="b">
        <v>0</v>
      </c>
      <c r="E164" s="8" t="b">
        <v>0</v>
      </c>
      <c r="F164" s="8">
        <v>20</v>
      </c>
      <c r="G164" s="8">
        <v>94</v>
      </c>
      <c r="H164" s="8">
        <v>1</v>
      </c>
      <c r="I164" s="8" t="b">
        <v>0</v>
      </c>
      <c r="J164" s="8" t="b">
        <v>0</v>
      </c>
      <c r="K164" s="8">
        <v>154</v>
      </c>
      <c r="L164" s="8"/>
      <c r="M164" s="20">
        <v>114</v>
      </c>
      <c r="N164" s="139" t="s">
        <v>998</v>
      </c>
      <c r="O164" s="8" t="s">
        <v>954</v>
      </c>
      <c r="P164" s="18">
        <v>5</v>
      </c>
      <c r="Q164" s="18">
        <v>0</v>
      </c>
      <c r="R164" s="18">
        <v>6</v>
      </c>
      <c r="S164" s="27">
        <v>0.54545454545454541</v>
      </c>
      <c r="T164" s="13" t="s">
        <v>700</v>
      </c>
      <c r="U164" s="13" t="s">
        <v>701</v>
      </c>
      <c r="V164" s="13" t="s">
        <v>712</v>
      </c>
      <c r="W164" s="136">
        <v>34822469</v>
      </c>
      <c r="X164" s="136" t="b">
        <v>1</v>
      </c>
      <c r="Y164" s="8" t="s">
        <v>1</v>
      </c>
      <c r="Z164" s="8" t="b">
        <v>1</v>
      </c>
      <c r="AA164" s="10" t="b">
        <v>1</v>
      </c>
      <c r="AB164" s="12" t="s">
        <v>454</v>
      </c>
      <c r="AC164" s="137" t="b">
        <v>0</v>
      </c>
      <c r="AD164" s="18">
        <v>6</v>
      </c>
      <c r="AE164" s="12" t="s">
        <v>454</v>
      </c>
      <c r="AF164" s="138" t="b">
        <v>1</v>
      </c>
      <c r="AG164" s="138" t="b">
        <v>0</v>
      </c>
      <c r="AH164" s="12" t="s">
        <v>454</v>
      </c>
      <c r="AI164" s="12" t="s">
        <v>466</v>
      </c>
      <c r="AJ164" s="12" t="s">
        <v>439</v>
      </c>
      <c r="AK164" s="12" t="s">
        <v>442</v>
      </c>
      <c r="AL164" s="12" t="s">
        <v>451</v>
      </c>
      <c r="AM164" s="12" t="s">
        <v>463</v>
      </c>
      <c r="AN164" s="12" t="s">
        <v>430</v>
      </c>
      <c r="AO164" s="12" t="s">
        <v>474</v>
      </c>
      <c r="AP164" s="19" t="s">
        <v>436</v>
      </c>
    </row>
    <row r="165" spans="1:42" x14ac:dyDescent="0.3">
      <c r="A165" s="8">
        <v>228</v>
      </c>
      <c r="B165" s="8" t="b">
        <v>0</v>
      </c>
      <c r="C165" s="8" t="b">
        <v>1</v>
      </c>
      <c r="D165" s="8" t="b">
        <v>0</v>
      </c>
      <c r="E165" s="8">
        <v>0</v>
      </c>
      <c r="F165" s="8">
        <v>0</v>
      </c>
      <c r="G165" s="8">
        <v>114</v>
      </c>
      <c r="H165" s="8">
        <v>2</v>
      </c>
      <c r="I165" s="8" t="b">
        <v>0</v>
      </c>
      <c r="J165" s="8" t="b">
        <v>0</v>
      </c>
      <c r="K165" s="8">
        <v>155</v>
      </c>
      <c r="L165" s="8"/>
      <c r="M165" s="20">
        <v>114</v>
      </c>
      <c r="N165" s="139" t="s">
        <v>998</v>
      </c>
      <c r="O165" s="8" t="s">
        <v>926</v>
      </c>
      <c r="P165" s="18">
        <v>5</v>
      </c>
      <c r="Q165" s="18">
        <v>0</v>
      </c>
      <c r="R165" s="18">
        <v>6</v>
      </c>
      <c r="S165" s="27">
        <v>0.54545454545454541</v>
      </c>
      <c r="T165" s="13" t="s">
        <v>1</v>
      </c>
      <c r="U165" s="13" t="s">
        <v>1</v>
      </c>
      <c r="V165" s="13" t="s">
        <v>1</v>
      </c>
      <c r="W165" s="136">
        <v>9681757</v>
      </c>
      <c r="X165" s="136" t="b">
        <v>0</v>
      </c>
      <c r="Y165" s="8" t="s">
        <v>1</v>
      </c>
      <c r="Z165" s="8" t="b">
        <v>1</v>
      </c>
      <c r="AA165" s="10" t="b">
        <v>1</v>
      </c>
      <c r="AB165" s="12" t="s">
        <v>1</v>
      </c>
      <c r="AC165" s="137" t="b">
        <v>0</v>
      </c>
      <c r="AD165" s="18">
        <v>6</v>
      </c>
      <c r="AE165" s="12" t="s">
        <v>1</v>
      </c>
      <c r="AF165" s="138" t="b">
        <v>0</v>
      </c>
      <c r="AG165" s="138" t="b">
        <v>0</v>
      </c>
      <c r="AH165" s="12" t="s">
        <v>454</v>
      </c>
      <c r="AI165" s="12" t="s">
        <v>466</v>
      </c>
      <c r="AJ165" s="12" t="s">
        <v>448</v>
      </c>
      <c r="AK165" s="12" t="s">
        <v>445</v>
      </c>
      <c r="AL165" s="12" t="s">
        <v>433</v>
      </c>
      <c r="AM165" s="12" t="s">
        <v>463</v>
      </c>
      <c r="AN165" s="12" t="s">
        <v>469</v>
      </c>
      <c r="AO165" s="12" t="s">
        <v>478</v>
      </c>
      <c r="AP165" s="19" t="s">
        <v>476</v>
      </c>
    </row>
    <row r="166" spans="1:42" x14ac:dyDescent="0.3">
      <c r="A166" s="8">
        <v>247</v>
      </c>
      <c r="B166" s="8" t="b">
        <v>0</v>
      </c>
      <c r="C166" s="8" t="b">
        <v>1</v>
      </c>
      <c r="D166" s="8" t="b">
        <v>0</v>
      </c>
      <c r="E166" s="8" t="b">
        <v>0</v>
      </c>
      <c r="F166" s="8">
        <v>98</v>
      </c>
      <c r="G166" s="8">
        <v>58</v>
      </c>
      <c r="H166" s="8">
        <v>1</v>
      </c>
      <c r="I166" s="8" t="b">
        <v>1</v>
      </c>
      <c r="J166" s="8" t="b">
        <v>0</v>
      </c>
      <c r="K166" s="8">
        <v>156</v>
      </c>
      <c r="L166" s="8"/>
      <c r="M166" s="20">
        <v>156</v>
      </c>
      <c r="N166" s="139" t="s">
        <v>998</v>
      </c>
      <c r="O166" s="8" t="s">
        <v>939</v>
      </c>
      <c r="P166" s="18">
        <v>5</v>
      </c>
      <c r="Q166" s="18">
        <v>0</v>
      </c>
      <c r="R166" s="18">
        <v>5</v>
      </c>
      <c r="S166" s="27">
        <v>0.45454545454545453</v>
      </c>
      <c r="T166" s="13" t="s">
        <v>702</v>
      </c>
      <c r="U166" s="13" t="s">
        <v>701</v>
      </c>
      <c r="V166" s="13" t="s">
        <v>714</v>
      </c>
      <c r="W166" s="136">
        <v>2061670633</v>
      </c>
      <c r="X166" s="136" t="b">
        <v>1</v>
      </c>
      <c r="Y166" s="8" t="s">
        <v>1</v>
      </c>
      <c r="Z166" s="8" t="b">
        <v>1</v>
      </c>
      <c r="AA166" s="10" t="b">
        <v>1</v>
      </c>
      <c r="AB166" s="12" t="s">
        <v>448</v>
      </c>
      <c r="AC166" s="137" t="b">
        <v>1</v>
      </c>
      <c r="AD166" s="18">
        <v>5</v>
      </c>
      <c r="AE166" s="12" t="s">
        <v>457</v>
      </c>
      <c r="AF166" s="138" t="b">
        <v>0</v>
      </c>
      <c r="AG166" s="138" t="b">
        <v>0</v>
      </c>
      <c r="AH166" s="12" t="s">
        <v>454</v>
      </c>
      <c r="AI166" s="12" t="s">
        <v>466</v>
      </c>
      <c r="AJ166" s="12" t="s">
        <v>448</v>
      </c>
      <c r="AK166" s="12" t="s">
        <v>445</v>
      </c>
      <c r="AL166" s="12" t="s">
        <v>433</v>
      </c>
      <c r="AM166" s="12" t="s">
        <v>463</v>
      </c>
      <c r="AN166" s="12" t="s">
        <v>469</v>
      </c>
      <c r="AO166" s="12" t="s">
        <v>478</v>
      </c>
      <c r="AP166" s="19" t="s">
        <v>476</v>
      </c>
    </row>
    <row r="167" spans="1:42" x14ac:dyDescent="0.3">
      <c r="A167" s="8">
        <v>140</v>
      </c>
      <c r="B167" s="8" t="b">
        <v>0</v>
      </c>
      <c r="C167" s="8" t="b">
        <v>0</v>
      </c>
      <c r="D167" s="8" t="b">
        <v>0</v>
      </c>
      <c r="E167" s="8" t="b">
        <v>0</v>
      </c>
      <c r="F167" s="8">
        <v>20</v>
      </c>
      <c r="G167" s="8">
        <v>136</v>
      </c>
      <c r="H167" s="8">
        <v>2</v>
      </c>
      <c r="I167" s="8" t="b">
        <v>1</v>
      </c>
      <c r="J167" s="8" t="b">
        <v>0</v>
      </c>
      <c r="K167" s="8">
        <v>157</v>
      </c>
      <c r="L167" s="8"/>
      <c r="M167" s="20">
        <v>156</v>
      </c>
      <c r="N167" s="139" t="s">
        <v>998</v>
      </c>
      <c r="O167" s="8" t="s">
        <v>946</v>
      </c>
      <c r="P167" s="18">
        <v>4</v>
      </c>
      <c r="Q167" s="18">
        <v>0</v>
      </c>
      <c r="R167" s="18">
        <v>5</v>
      </c>
      <c r="S167" s="27">
        <v>0.45454545454545453</v>
      </c>
      <c r="T167" s="13" t="s">
        <v>702</v>
      </c>
      <c r="U167" s="13" t="s">
        <v>701</v>
      </c>
      <c r="V167" s="13" t="s">
        <v>702</v>
      </c>
      <c r="W167" s="136">
        <v>2002198025</v>
      </c>
      <c r="X167" s="136" t="b">
        <v>1</v>
      </c>
      <c r="Y167" s="8" t="s">
        <v>1</v>
      </c>
      <c r="Z167" s="8" t="b">
        <v>1</v>
      </c>
      <c r="AA167" s="10" t="b">
        <v>1</v>
      </c>
      <c r="AB167" s="12" t="s">
        <v>454</v>
      </c>
      <c r="AC167" s="137" t="b">
        <v>0</v>
      </c>
      <c r="AD167" s="18">
        <v>6</v>
      </c>
      <c r="AE167" s="12" t="s">
        <v>454</v>
      </c>
      <c r="AF167" s="138" t="b">
        <v>1</v>
      </c>
      <c r="AG167" s="138" t="b">
        <v>0</v>
      </c>
      <c r="AH167" s="12" t="s">
        <v>454</v>
      </c>
      <c r="AI167" s="12" t="s">
        <v>457</v>
      </c>
      <c r="AJ167" s="12" t="s">
        <v>448</v>
      </c>
      <c r="AK167" s="12" t="s">
        <v>445</v>
      </c>
      <c r="AL167" s="12" t="s">
        <v>433</v>
      </c>
      <c r="AM167" s="12" t="s">
        <v>463</v>
      </c>
      <c r="AN167" s="12" t="s">
        <v>469</v>
      </c>
      <c r="AO167" s="12" t="s">
        <v>478</v>
      </c>
      <c r="AP167" s="19" t="s">
        <v>476</v>
      </c>
    </row>
    <row r="168" spans="1:42" x14ac:dyDescent="0.3">
      <c r="A168" s="8">
        <v>188</v>
      </c>
      <c r="B168" s="8" t="b">
        <v>0</v>
      </c>
      <c r="C168" s="8" t="b">
        <v>0</v>
      </c>
      <c r="D168" s="8" t="b">
        <v>0</v>
      </c>
      <c r="E168" s="8" t="b">
        <v>0</v>
      </c>
      <c r="F168" s="8">
        <v>20</v>
      </c>
      <c r="G168" s="8">
        <v>136</v>
      </c>
      <c r="H168" s="8">
        <v>3</v>
      </c>
      <c r="I168" s="8" t="b">
        <v>1</v>
      </c>
      <c r="J168" s="8" t="b">
        <v>0</v>
      </c>
      <c r="K168" s="8">
        <v>158</v>
      </c>
      <c r="L168" s="8"/>
      <c r="M168" s="20">
        <v>156</v>
      </c>
      <c r="N168" s="139" t="s">
        <v>998</v>
      </c>
      <c r="O168" s="8" t="s">
        <v>970</v>
      </c>
      <c r="P168" s="18">
        <v>4</v>
      </c>
      <c r="Q168" s="18">
        <v>0</v>
      </c>
      <c r="R168" s="18">
        <v>5</v>
      </c>
      <c r="S168" s="27">
        <v>0.45454545454545453</v>
      </c>
      <c r="T168" s="13" t="s">
        <v>700</v>
      </c>
      <c r="U168" s="13" t="s">
        <v>701</v>
      </c>
      <c r="V168" s="13" t="s">
        <v>714</v>
      </c>
      <c r="W168" s="136">
        <v>1953802529</v>
      </c>
      <c r="X168" s="136" t="b">
        <v>1</v>
      </c>
      <c r="Y168" s="8" t="s">
        <v>1</v>
      </c>
      <c r="Z168" s="8" t="b">
        <v>1</v>
      </c>
      <c r="AA168" s="10" t="b">
        <v>1</v>
      </c>
      <c r="AB168" s="12" t="s">
        <v>448</v>
      </c>
      <c r="AC168" s="137" t="b">
        <v>1</v>
      </c>
      <c r="AD168" s="18">
        <v>6</v>
      </c>
      <c r="AE168" s="12" t="s">
        <v>451</v>
      </c>
      <c r="AF168" s="138" t="b">
        <v>1</v>
      </c>
      <c r="AG168" s="138" t="b">
        <v>1</v>
      </c>
      <c r="AH168" s="12" t="s">
        <v>454</v>
      </c>
      <c r="AI168" s="12" t="s">
        <v>466</v>
      </c>
      <c r="AJ168" s="12" t="s">
        <v>448</v>
      </c>
      <c r="AK168" s="12" t="s">
        <v>445</v>
      </c>
      <c r="AL168" s="12" t="s">
        <v>451</v>
      </c>
      <c r="AM168" s="12" t="s">
        <v>471</v>
      </c>
      <c r="AN168" s="12" t="s">
        <v>430</v>
      </c>
      <c r="AO168" s="12" t="s">
        <v>474</v>
      </c>
      <c r="AP168" s="19" t="s">
        <v>436</v>
      </c>
    </row>
    <row r="169" spans="1:42" x14ac:dyDescent="0.3">
      <c r="A169" s="8">
        <v>273</v>
      </c>
      <c r="B169" s="8" t="b">
        <v>0</v>
      </c>
      <c r="C169" s="8" t="b">
        <v>1</v>
      </c>
      <c r="D169" s="8" t="b">
        <v>0</v>
      </c>
      <c r="E169" s="8" t="b">
        <v>0</v>
      </c>
      <c r="F169" s="8">
        <v>20</v>
      </c>
      <c r="G169" s="8">
        <v>136</v>
      </c>
      <c r="H169" s="8">
        <v>4</v>
      </c>
      <c r="I169" s="8" t="b">
        <v>1</v>
      </c>
      <c r="J169" s="8" t="b">
        <v>0</v>
      </c>
      <c r="K169" s="8">
        <v>159</v>
      </c>
      <c r="L169" s="8"/>
      <c r="M169" s="20">
        <v>156</v>
      </c>
      <c r="N169" s="139" t="s">
        <v>998</v>
      </c>
      <c r="O169" s="8" t="s">
        <v>956</v>
      </c>
      <c r="P169" s="18">
        <v>4</v>
      </c>
      <c r="Q169" s="18">
        <v>0</v>
      </c>
      <c r="R169" s="18">
        <v>5</v>
      </c>
      <c r="S169" s="27">
        <v>0.45454545454545453</v>
      </c>
      <c r="T169" s="13" t="s">
        <v>700</v>
      </c>
      <c r="U169" s="13" t="s">
        <v>713</v>
      </c>
      <c r="V169" s="13" t="s">
        <v>714</v>
      </c>
      <c r="W169" s="136">
        <v>1913713910</v>
      </c>
      <c r="X169" s="136" t="b">
        <v>1</v>
      </c>
      <c r="Y169" s="8" t="s">
        <v>1</v>
      </c>
      <c r="Z169" s="8" t="b">
        <v>1</v>
      </c>
      <c r="AA169" s="10" t="b">
        <v>1</v>
      </c>
      <c r="AB169" s="12" t="s">
        <v>454</v>
      </c>
      <c r="AC169" s="137" t="b">
        <v>0</v>
      </c>
      <c r="AD169" s="18">
        <v>8</v>
      </c>
      <c r="AE169" s="12" t="s">
        <v>436</v>
      </c>
      <c r="AF169" s="138" t="b">
        <v>0</v>
      </c>
      <c r="AG169" s="138" t="b">
        <v>0</v>
      </c>
      <c r="AH169" s="12" t="s">
        <v>454</v>
      </c>
      <c r="AI169" s="12" t="s">
        <v>466</v>
      </c>
      <c r="AJ169" s="12" t="s">
        <v>439</v>
      </c>
      <c r="AK169" s="12" t="s">
        <v>442</v>
      </c>
      <c r="AL169" s="12" t="s">
        <v>433</v>
      </c>
      <c r="AM169" s="12" t="s">
        <v>471</v>
      </c>
      <c r="AN169" s="12" t="s">
        <v>430</v>
      </c>
      <c r="AO169" s="12" t="s">
        <v>474</v>
      </c>
      <c r="AP169" s="19" t="s">
        <v>476</v>
      </c>
    </row>
    <row r="170" spans="1:42" s="9" customFormat="1" x14ac:dyDescent="0.3">
      <c r="A170" s="8">
        <v>1426</v>
      </c>
      <c r="B170" s="8" t="b">
        <v>0</v>
      </c>
      <c r="C170" s="8" t="b">
        <v>1</v>
      </c>
      <c r="D170" s="8" t="b">
        <v>0</v>
      </c>
      <c r="E170" s="8" t="b">
        <v>0</v>
      </c>
      <c r="F170" s="8">
        <v>98</v>
      </c>
      <c r="G170" s="8">
        <v>58</v>
      </c>
      <c r="H170" s="8">
        <v>5</v>
      </c>
      <c r="I170" s="8" t="b">
        <v>1</v>
      </c>
      <c r="J170" s="8" t="b">
        <v>0</v>
      </c>
      <c r="K170" s="8">
        <v>160</v>
      </c>
      <c r="L170" s="8"/>
      <c r="M170" s="20">
        <v>156</v>
      </c>
      <c r="N170" s="139" t="s">
        <v>998</v>
      </c>
      <c r="O170" s="8" t="s">
        <v>964</v>
      </c>
      <c r="P170" s="18">
        <v>5</v>
      </c>
      <c r="Q170" s="18">
        <v>0</v>
      </c>
      <c r="R170" s="18">
        <v>5</v>
      </c>
      <c r="S170" s="27">
        <v>0.45454545454545453</v>
      </c>
      <c r="T170" s="13" t="s">
        <v>700</v>
      </c>
      <c r="U170" s="13" t="s">
        <v>713</v>
      </c>
      <c r="V170" s="13" t="s">
        <v>712</v>
      </c>
      <c r="W170" s="136">
        <v>1696131419</v>
      </c>
      <c r="X170" s="136" t="b">
        <v>1</v>
      </c>
      <c r="Y170" s="8" t="s">
        <v>1</v>
      </c>
      <c r="Z170" s="8" t="b">
        <v>1</v>
      </c>
      <c r="AA170" s="10" t="b">
        <v>1</v>
      </c>
      <c r="AB170" s="12" t="s">
        <v>454</v>
      </c>
      <c r="AC170" s="137" t="b">
        <v>0</v>
      </c>
      <c r="AD170" s="18">
        <v>8</v>
      </c>
      <c r="AE170" s="12" t="s">
        <v>433</v>
      </c>
      <c r="AF170" s="138" t="b">
        <v>1</v>
      </c>
      <c r="AG170" s="138" t="b">
        <v>0</v>
      </c>
      <c r="AH170" s="12" t="s">
        <v>454</v>
      </c>
      <c r="AI170" s="12" t="s">
        <v>466</v>
      </c>
      <c r="AJ170" s="12" t="s">
        <v>448</v>
      </c>
      <c r="AK170" s="12" t="s">
        <v>445</v>
      </c>
      <c r="AL170" s="12" t="s">
        <v>433</v>
      </c>
      <c r="AM170" s="12" t="s">
        <v>463</v>
      </c>
      <c r="AN170" s="12" t="s">
        <v>430</v>
      </c>
      <c r="AO170" s="12" t="s">
        <v>474</v>
      </c>
      <c r="AP170" s="19" t="s">
        <v>476</v>
      </c>
    </row>
    <row r="171" spans="1:42" x14ac:dyDescent="0.3">
      <c r="A171" s="8">
        <v>1438</v>
      </c>
      <c r="B171" s="8" t="b">
        <v>0</v>
      </c>
      <c r="C171" s="8" t="b">
        <v>1</v>
      </c>
      <c r="D171" s="8" t="b">
        <v>0</v>
      </c>
      <c r="E171" s="8" t="b">
        <v>0</v>
      </c>
      <c r="F171" s="8">
        <v>20</v>
      </c>
      <c r="G171" s="8">
        <v>136</v>
      </c>
      <c r="H171" s="8">
        <v>1</v>
      </c>
      <c r="I171" s="8" t="b">
        <v>0</v>
      </c>
      <c r="J171" s="8" t="b">
        <v>0</v>
      </c>
      <c r="K171" s="8">
        <v>161</v>
      </c>
      <c r="L171" s="8"/>
      <c r="M171" s="20">
        <v>156</v>
      </c>
      <c r="N171" s="139" t="s">
        <v>998</v>
      </c>
      <c r="O171" s="8" t="s">
        <v>940</v>
      </c>
      <c r="P171" s="18">
        <v>4</v>
      </c>
      <c r="Q171" s="18">
        <v>0</v>
      </c>
      <c r="R171" s="18">
        <v>5</v>
      </c>
      <c r="S171" s="27">
        <v>0.45454545454545453</v>
      </c>
      <c r="T171" s="13" t="s">
        <v>700</v>
      </c>
      <c r="U171" s="13" t="s">
        <v>701</v>
      </c>
      <c r="V171" s="13" t="s">
        <v>712</v>
      </c>
      <c r="W171" s="136">
        <v>1602996563</v>
      </c>
      <c r="X171" s="136" t="b">
        <v>1</v>
      </c>
      <c r="Y171" s="8" t="s">
        <v>1</v>
      </c>
      <c r="Z171" s="8" t="b">
        <v>1</v>
      </c>
      <c r="AA171" s="10" t="b">
        <v>1</v>
      </c>
      <c r="AB171" s="12" t="s">
        <v>454</v>
      </c>
      <c r="AC171" s="137" t="b">
        <v>0</v>
      </c>
      <c r="AD171" s="18">
        <v>6</v>
      </c>
      <c r="AE171" s="12" t="s">
        <v>460</v>
      </c>
      <c r="AF171" s="138" t="b">
        <v>0</v>
      </c>
      <c r="AG171" s="138" t="b">
        <v>1</v>
      </c>
      <c r="AH171" s="12" t="s">
        <v>454</v>
      </c>
      <c r="AI171" s="12" t="s">
        <v>466</v>
      </c>
      <c r="AJ171" s="12" t="s">
        <v>439</v>
      </c>
      <c r="AK171" s="12" t="s">
        <v>445</v>
      </c>
      <c r="AL171" s="12" t="s">
        <v>433</v>
      </c>
      <c r="AM171" s="12" t="s">
        <v>471</v>
      </c>
      <c r="AN171" s="12" t="s">
        <v>430</v>
      </c>
      <c r="AO171" s="12" t="s">
        <v>478</v>
      </c>
      <c r="AP171" s="19" t="s">
        <v>476</v>
      </c>
    </row>
    <row r="172" spans="1:42" x14ac:dyDescent="0.3">
      <c r="A172" s="8">
        <v>1520</v>
      </c>
      <c r="B172" s="8" t="b">
        <v>0</v>
      </c>
      <c r="C172" s="8" t="b">
        <v>0</v>
      </c>
      <c r="D172" s="8" t="b">
        <v>0</v>
      </c>
      <c r="E172" s="8">
        <v>0</v>
      </c>
      <c r="F172" s="8">
        <v>0</v>
      </c>
      <c r="G172" s="8">
        <v>156</v>
      </c>
      <c r="H172" s="8">
        <v>2</v>
      </c>
      <c r="I172" s="8" t="b">
        <v>0</v>
      </c>
      <c r="J172" s="8" t="b">
        <v>0</v>
      </c>
      <c r="K172" s="8">
        <v>162</v>
      </c>
      <c r="L172" s="8"/>
      <c r="M172" s="20">
        <v>156</v>
      </c>
      <c r="N172" s="139" t="s">
        <v>998</v>
      </c>
      <c r="O172" s="8" t="s">
        <v>966</v>
      </c>
      <c r="P172" s="18">
        <v>4</v>
      </c>
      <c r="Q172" s="18">
        <v>0</v>
      </c>
      <c r="R172" s="18">
        <v>5</v>
      </c>
      <c r="S172" s="27">
        <v>0.45454545454545453</v>
      </c>
      <c r="T172" s="13" t="s">
        <v>702</v>
      </c>
      <c r="U172" s="13" t="s">
        <v>713</v>
      </c>
      <c r="V172" s="13" t="s">
        <v>714</v>
      </c>
      <c r="W172" s="136">
        <v>1352381207</v>
      </c>
      <c r="X172" s="136" t="b">
        <v>1</v>
      </c>
      <c r="Y172" s="8" t="s">
        <v>1</v>
      </c>
      <c r="Z172" s="8" t="b">
        <v>1</v>
      </c>
      <c r="AA172" s="10" t="b">
        <v>1</v>
      </c>
      <c r="AB172" s="12" t="s">
        <v>445</v>
      </c>
      <c r="AC172" s="137" t="b">
        <v>0</v>
      </c>
      <c r="AD172" s="18">
        <v>6</v>
      </c>
      <c r="AE172" s="12" t="s">
        <v>448</v>
      </c>
      <c r="AF172" s="138" t="b">
        <v>1</v>
      </c>
      <c r="AG172" s="138" t="b">
        <v>1</v>
      </c>
      <c r="AH172" s="12" t="s">
        <v>454</v>
      </c>
      <c r="AI172" s="12" t="s">
        <v>466</v>
      </c>
      <c r="AJ172" s="12" t="s">
        <v>448</v>
      </c>
      <c r="AK172" s="12" t="s">
        <v>445</v>
      </c>
      <c r="AL172" s="12" t="s">
        <v>433</v>
      </c>
      <c r="AM172" s="12" t="s">
        <v>471</v>
      </c>
      <c r="AN172" s="12" t="s">
        <v>430</v>
      </c>
      <c r="AO172" s="12" t="s">
        <v>478</v>
      </c>
      <c r="AP172" s="19" t="s">
        <v>436</v>
      </c>
    </row>
    <row r="173" spans="1:42" x14ac:dyDescent="0.3">
      <c r="A173" s="8">
        <v>123</v>
      </c>
      <c r="B173" s="8" t="b">
        <v>0</v>
      </c>
      <c r="C173" s="8" t="b">
        <v>0</v>
      </c>
      <c r="D173" s="8" t="b">
        <v>0</v>
      </c>
      <c r="E173" s="8" t="b">
        <v>0</v>
      </c>
      <c r="F173" s="8">
        <v>20</v>
      </c>
      <c r="G173" s="8">
        <v>136</v>
      </c>
      <c r="H173" s="8">
        <v>3</v>
      </c>
      <c r="I173" s="8" t="b">
        <v>0</v>
      </c>
      <c r="J173" s="8" t="b">
        <v>0</v>
      </c>
      <c r="K173" s="8">
        <v>163</v>
      </c>
      <c r="L173" s="8"/>
      <c r="M173" s="20">
        <v>156</v>
      </c>
      <c r="N173" s="139" t="s">
        <v>998</v>
      </c>
      <c r="O173" s="8" t="s">
        <v>961</v>
      </c>
      <c r="P173" s="18">
        <v>4</v>
      </c>
      <c r="Q173" s="18">
        <v>0</v>
      </c>
      <c r="R173" s="18">
        <v>5</v>
      </c>
      <c r="S173" s="27">
        <v>0.45454545454545453</v>
      </c>
      <c r="T173" s="13" t="s">
        <v>700</v>
      </c>
      <c r="U173" s="13" t="s">
        <v>713</v>
      </c>
      <c r="V173" s="13" t="s">
        <v>702</v>
      </c>
      <c r="W173" s="136">
        <v>1325653320</v>
      </c>
      <c r="X173" s="136" t="b">
        <v>1</v>
      </c>
      <c r="Y173" s="8" t="s">
        <v>1</v>
      </c>
      <c r="Z173" s="8" t="b">
        <v>1</v>
      </c>
      <c r="AA173" s="10" t="b">
        <v>1</v>
      </c>
      <c r="AB173" s="12" t="s">
        <v>454</v>
      </c>
      <c r="AC173" s="137" t="b">
        <v>0</v>
      </c>
      <c r="AD173" s="18">
        <v>7</v>
      </c>
      <c r="AE173" s="12" t="s">
        <v>454</v>
      </c>
      <c r="AF173" s="138" t="b">
        <v>1</v>
      </c>
      <c r="AG173" s="138" t="b">
        <v>0</v>
      </c>
      <c r="AH173" s="12" t="s">
        <v>454</v>
      </c>
      <c r="AI173" s="12" t="s">
        <v>466</v>
      </c>
      <c r="AJ173" s="12" t="s">
        <v>439</v>
      </c>
      <c r="AK173" s="12" t="s">
        <v>445</v>
      </c>
      <c r="AL173" s="12" t="s">
        <v>433</v>
      </c>
      <c r="AM173" s="12" t="s">
        <v>471</v>
      </c>
      <c r="AN173" s="12" t="s">
        <v>430</v>
      </c>
      <c r="AO173" s="12" t="s">
        <v>478</v>
      </c>
      <c r="AP173" s="19" t="s">
        <v>476</v>
      </c>
    </row>
    <row r="174" spans="1:42" x14ac:dyDescent="0.3">
      <c r="A174" s="8">
        <v>150</v>
      </c>
      <c r="B174" s="8" t="b">
        <v>0</v>
      </c>
      <c r="C174" s="8" t="b">
        <v>0</v>
      </c>
      <c r="D174" s="8" t="b">
        <v>0</v>
      </c>
      <c r="E174" s="8" t="b">
        <v>0</v>
      </c>
      <c r="F174" s="8">
        <v>98</v>
      </c>
      <c r="G174" s="8">
        <v>58</v>
      </c>
      <c r="H174" s="8">
        <v>4</v>
      </c>
      <c r="I174" s="8" t="b">
        <v>0</v>
      </c>
      <c r="J174" s="8" t="b">
        <v>0</v>
      </c>
      <c r="K174" s="8">
        <v>164</v>
      </c>
      <c r="L174" s="8"/>
      <c r="M174" s="20">
        <v>156</v>
      </c>
      <c r="N174" s="139" t="s">
        <v>998</v>
      </c>
      <c r="O174" s="8" t="s">
        <v>945</v>
      </c>
      <c r="P174" s="18">
        <v>5</v>
      </c>
      <c r="Q174" s="18">
        <v>0</v>
      </c>
      <c r="R174" s="18">
        <v>5</v>
      </c>
      <c r="S174" s="27">
        <v>0.45454545454545453</v>
      </c>
      <c r="T174" s="13" t="s">
        <v>700</v>
      </c>
      <c r="U174" s="13" t="s">
        <v>701</v>
      </c>
      <c r="V174" s="13" t="s">
        <v>702</v>
      </c>
      <c r="W174" s="136">
        <v>964934403</v>
      </c>
      <c r="X174" s="136" t="b">
        <v>0</v>
      </c>
      <c r="Y174" s="8" t="s">
        <v>1</v>
      </c>
      <c r="Z174" s="8" t="b">
        <v>1</v>
      </c>
      <c r="AA174" s="10" t="b">
        <v>1</v>
      </c>
      <c r="AB174" s="12" t="s">
        <v>1</v>
      </c>
      <c r="AC174" s="137" t="b">
        <v>0</v>
      </c>
      <c r="AD174" s="18">
        <v>7</v>
      </c>
      <c r="AE174" s="12" t="s">
        <v>445</v>
      </c>
      <c r="AF174" s="138" t="b">
        <v>1</v>
      </c>
      <c r="AG174" s="138" t="b">
        <v>0</v>
      </c>
      <c r="AH174" s="12" t="s">
        <v>454</v>
      </c>
      <c r="AI174" s="12" t="s">
        <v>466</v>
      </c>
      <c r="AJ174" s="12" t="s">
        <v>448</v>
      </c>
      <c r="AK174" s="12" t="s">
        <v>445</v>
      </c>
      <c r="AL174" s="12" t="s">
        <v>433</v>
      </c>
      <c r="AM174" s="12" t="s">
        <v>463</v>
      </c>
      <c r="AN174" s="12" t="s">
        <v>469</v>
      </c>
      <c r="AO174" s="12" t="s">
        <v>478</v>
      </c>
      <c r="AP174" s="19" t="s">
        <v>476</v>
      </c>
    </row>
    <row r="175" spans="1:42" x14ac:dyDescent="0.3">
      <c r="A175" s="8">
        <v>275</v>
      </c>
      <c r="B175" s="8" t="b">
        <v>0</v>
      </c>
      <c r="C175" s="8" t="b">
        <v>0</v>
      </c>
      <c r="D175" s="8" t="b">
        <v>0</v>
      </c>
      <c r="E175" s="8" t="b">
        <v>0</v>
      </c>
      <c r="F175" s="8">
        <v>20</v>
      </c>
      <c r="G175" s="8">
        <v>136</v>
      </c>
      <c r="H175" s="8">
        <v>5</v>
      </c>
      <c r="I175" s="8" t="b">
        <v>0</v>
      </c>
      <c r="J175" s="8" t="b">
        <v>0</v>
      </c>
      <c r="K175" s="8">
        <v>165</v>
      </c>
      <c r="L175" s="8"/>
      <c r="M175" s="20">
        <v>156</v>
      </c>
      <c r="N175" s="139" t="s">
        <v>998</v>
      </c>
      <c r="O175" s="8" t="s">
        <v>944</v>
      </c>
      <c r="P175" s="18">
        <v>4</v>
      </c>
      <c r="Q175" s="18">
        <v>0</v>
      </c>
      <c r="R175" s="18">
        <v>5</v>
      </c>
      <c r="S175" s="27">
        <v>0.45454545454545453</v>
      </c>
      <c r="T175" s="13" t="s">
        <v>700</v>
      </c>
      <c r="U175" s="13" t="s">
        <v>701</v>
      </c>
      <c r="V175" s="13" t="s">
        <v>702</v>
      </c>
      <c r="W175" s="136">
        <v>640024129</v>
      </c>
      <c r="X175" s="136" t="b">
        <v>1</v>
      </c>
      <c r="Y175" s="8" t="s">
        <v>1</v>
      </c>
      <c r="Z175" s="8" t="b">
        <v>1</v>
      </c>
      <c r="AA175" s="10" t="b">
        <v>1</v>
      </c>
      <c r="AB175" s="12" t="s">
        <v>454</v>
      </c>
      <c r="AC175" s="137" t="b">
        <v>0</v>
      </c>
      <c r="AD175" s="18">
        <v>7</v>
      </c>
      <c r="AE175" s="12" t="s">
        <v>460</v>
      </c>
      <c r="AF175" s="138" t="b">
        <v>0</v>
      </c>
      <c r="AG175" s="138" t="b">
        <v>1</v>
      </c>
      <c r="AH175" s="12" t="s">
        <v>454</v>
      </c>
      <c r="AI175" s="12" t="s">
        <v>466</v>
      </c>
      <c r="AJ175" s="12" t="s">
        <v>439</v>
      </c>
      <c r="AK175" s="12" t="s">
        <v>445</v>
      </c>
      <c r="AL175" s="12" t="s">
        <v>433</v>
      </c>
      <c r="AM175" s="12" t="s">
        <v>463</v>
      </c>
      <c r="AN175" s="12" t="s">
        <v>430</v>
      </c>
      <c r="AO175" s="12" t="s">
        <v>478</v>
      </c>
      <c r="AP175" s="19" t="s">
        <v>436</v>
      </c>
    </row>
    <row r="176" spans="1:42" x14ac:dyDescent="0.3">
      <c r="A176" s="8">
        <v>295</v>
      </c>
      <c r="B176" s="8" t="b">
        <v>0</v>
      </c>
      <c r="C176" s="8" t="b">
        <v>0</v>
      </c>
      <c r="D176" s="8" t="b">
        <v>0</v>
      </c>
      <c r="E176" s="8" t="b">
        <v>0</v>
      </c>
      <c r="F176" s="8">
        <v>98</v>
      </c>
      <c r="G176" s="8">
        <v>58</v>
      </c>
      <c r="H176" s="8">
        <v>1</v>
      </c>
      <c r="I176" s="8" t="b">
        <v>1</v>
      </c>
      <c r="J176" s="8" t="b">
        <v>0</v>
      </c>
      <c r="K176" s="8">
        <v>166</v>
      </c>
      <c r="L176" s="8"/>
      <c r="M176" s="20">
        <v>156</v>
      </c>
      <c r="N176" s="139" t="s">
        <v>998</v>
      </c>
      <c r="O176" s="8" t="s">
        <v>949</v>
      </c>
      <c r="P176" s="18">
        <v>5</v>
      </c>
      <c r="Q176" s="18">
        <v>0</v>
      </c>
      <c r="R176" s="18">
        <v>5</v>
      </c>
      <c r="S176" s="27">
        <v>0.45454545454545453</v>
      </c>
      <c r="T176" s="13" t="s">
        <v>700</v>
      </c>
      <c r="U176" s="13" t="s">
        <v>713</v>
      </c>
      <c r="V176" s="13" t="s">
        <v>714</v>
      </c>
      <c r="W176" s="136">
        <v>508305171</v>
      </c>
      <c r="X176" s="136" t="b">
        <v>1</v>
      </c>
      <c r="Y176" s="8" t="s">
        <v>1</v>
      </c>
      <c r="Z176" s="8" t="b">
        <v>1</v>
      </c>
      <c r="AA176" s="10" t="b">
        <v>1</v>
      </c>
      <c r="AB176" s="12" t="s">
        <v>454</v>
      </c>
      <c r="AC176" s="137" t="b">
        <v>0</v>
      </c>
      <c r="AD176" s="18">
        <v>9</v>
      </c>
      <c r="AE176" s="12" t="s">
        <v>471</v>
      </c>
      <c r="AF176" s="138" t="b">
        <v>1</v>
      </c>
      <c r="AG176" s="138" t="b">
        <v>0</v>
      </c>
      <c r="AH176" s="12" t="s">
        <v>454</v>
      </c>
      <c r="AI176" s="12" t="s">
        <v>466</v>
      </c>
      <c r="AJ176" s="12" t="s">
        <v>448</v>
      </c>
      <c r="AK176" s="12" t="s">
        <v>445</v>
      </c>
      <c r="AL176" s="12" t="s">
        <v>451</v>
      </c>
      <c r="AM176" s="12" t="s">
        <v>471</v>
      </c>
      <c r="AN176" s="12" t="s">
        <v>430</v>
      </c>
      <c r="AO176" s="12" t="s">
        <v>474</v>
      </c>
      <c r="AP176" s="19" t="s">
        <v>476</v>
      </c>
    </row>
    <row r="177" spans="1:42" x14ac:dyDescent="0.3">
      <c r="A177" s="8">
        <v>1289</v>
      </c>
      <c r="B177" s="8" t="b">
        <v>0</v>
      </c>
      <c r="C177" s="8" t="b">
        <v>1</v>
      </c>
      <c r="D177" s="8" t="b">
        <v>0</v>
      </c>
      <c r="E177" s="8" t="b">
        <v>0</v>
      </c>
      <c r="F177" s="8">
        <v>98</v>
      </c>
      <c r="G177" s="8">
        <v>58</v>
      </c>
      <c r="H177" s="8">
        <v>2</v>
      </c>
      <c r="I177" s="8" t="b">
        <v>1</v>
      </c>
      <c r="J177" s="8" t="b">
        <v>0</v>
      </c>
      <c r="K177" s="8">
        <v>167</v>
      </c>
      <c r="L177" s="8"/>
      <c r="M177" s="20">
        <v>156</v>
      </c>
      <c r="N177" s="139" t="s">
        <v>998</v>
      </c>
      <c r="O177" s="8" t="s">
        <v>957</v>
      </c>
      <c r="P177" s="18">
        <v>5</v>
      </c>
      <c r="Q177" s="18">
        <v>0</v>
      </c>
      <c r="R177" s="18">
        <v>5</v>
      </c>
      <c r="S177" s="27">
        <v>0.45454545454545453</v>
      </c>
      <c r="T177" s="13" t="s">
        <v>700</v>
      </c>
      <c r="U177" s="13" t="s">
        <v>713</v>
      </c>
      <c r="V177" s="13" t="s">
        <v>712</v>
      </c>
      <c r="W177" s="136">
        <v>444674899</v>
      </c>
      <c r="X177" s="136" t="b">
        <v>1</v>
      </c>
      <c r="Y177" s="8" t="s">
        <v>1</v>
      </c>
      <c r="Z177" s="8" t="b">
        <v>1</v>
      </c>
      <c r="AA177" s="10" t="b">
        <v>1</v>
      </c>
      <c r="AB177" s="12" t="s">
        <v>454</v>
      </c>
      <c r="AC177" s="137" t="b">
        <v>0</v>
      </c>
      <c r="AD177" s="18">
        <v>10</v>
      </c>
      <c r="AE177" s="12" t="s">
        <v>469</v>
      </c>
      <c r="AF177" s="138" t="b">
        <v>0</v>
      </c>
      <c r="AG177" s="138" t="b">
        <v>0</v>
      </c>
      <c r="AH177" s="12" t="s">
        <v>454</v>
      </c>
      <c r="AI177" s="12" t="s">
        <v>466</v>
      </c>
      <c r="AJ177" s="12" t="s">
        <v>448</v>
      </c>
      <c r="AK177" s="12" t="s">
        <v>445</v>
      </c>
      <c r="AL177" s="12" t="s">
        <v>451</v>
      </c>
      <c r="AM177" s="12" t="s">
        <v>463</v>
      </c>
      <c r="AN177" s="12" t="s">
        <v>430</v>
      </c>
      <c r="AO177" s="12" t="s">
        <v>474</v>
      </c>
      <c r="AP177" s="19" t="s">
        <v>436</v>
      </c>
    </row>
    <row r="178" spans="1:42" x14ac:dyDescent="0.3">
      <c r="A178" s="8">
        <v>108</v>
      </c>
      <c r="B178" s="8" t="b">
        <v>0</v>
      </c>
      <c r="C178" s="8" t="b">
        <v>0</v>
      </c>
      <c r="D178" s="8" t="b">
        <v>0</v>
      </c>
      <c r="E178" s="8" t="b">
        <v>0</v>
      </c>
      <c r="F178" s="8">
        <v>98</v>
      </c>
      <c r="G178" s="8">
        <v>58</v>
      </c>
      <c r="H178" s="8">
        <v>3</v>
      </c>
      <c r="I178" s="8" t="b">
        <v>1</v>
      </c>
      <c r="J178" s="8" t="b">
        <v>0</v>
      </c>
      <c r="K178" s="8">
        <v>168</v>
      </c>
      <c r="L178" s="8"/>
      <c r="M178" s="20">
        <v>156</v>
      </c>
      <c r="N178" s="139" t="s">
        <v>998</v>
      </c>
      <c r="O178" s="8" t="s">
        <v>929</v>
      </c>
      <c r="P178" s="18">
        <v>5</v>
      </c>
      <c r="Q178" s="18">
        <v>0</v>
      </c>
      <c r="R178" s="18">
        <v>5</v>
      </c>
      <c r="S178" s="27">
        <v>0.45454545454545453</v>
      </c>
      <c r="T178" s="13" t="s">
        <v>700</v>
      </c>
      <c r="U178" s="13" t="s">
        <v>701</v>
      </c>
      <c r="V178" s="13" t="s">
        <v>702</v>
      </c>
      <c r="W178" s="136">
        <v>257502649</v>
      </c>
      <c r="X178" s="136" t="b">
        <v>1</v>
      </c>
      <c r="Y178" s="8" t="s">
        <v>1</v>
      </c>
      <c r="Z178" s="8" t="b">
        <v>1</v>
      </c>
      <c r="AA178" s="10" t="b">
        <v>1</v>
      </c>
      <c r="AB178" s="12" t="s">
        <v>430</v>
      </c>
      <c r="AC178" s="137" t="b">
        <v>1</v>
      </c>
      <c r="AD178" s="18">
        <v>8</v>
      </c>
      <c r="AE178" s="12" t="s">
        <v>442</v>
      </c>
      <c r="AF178" s="138" t="b">
        <v>0</v>
      </c>
      <c r="AG178" s="138" t="b">
        <v>1</v>
      </c>
      <c r="AH178" s="12" t="s">
        <v>454</v>
      </c>
      <c r="AI178" s="12" t="s">
        <v>457</v>
      </c>
      <c r="AJ178" s="12" t="s">
        <v>448</v>
      </c>
      <c r="AK178" s="12" t="s">
        <v>445</v>
      </c>
      <c r="AL178" s="12" t="s">
        <v>451</v>
      </c>
      <c r="AM178" s="12" t="s">
        <v>463</v>
      </c>
      <c r="AN178" s="12" t="s">
        <v>430</v>
      </c>
      <c r="AO178" s="12" t="s">
        <v>478</v>
      </c>
      <c r="AP178" s="19" t="s">
        <v>436</v>
      </c>
    </row>
    <row r="179" spans="1:42" x14ac:dyDescent="0.3">
      <c r="A179" s="8">
        <v>1334</v>
      </c>
      <c r="B179" s="8" t="b">
        <v>0</v>
      </c>
      <c r="C179" s="8" t="b">
        <v>0</v>
      </c>
      <c r="D179" s="8" t="b">
        <v>0</v>
      </c>
      <c r="E179" s="8" t="b">
        <v>0</v>
      </c>
      <c r="F179" s="8">
        <v>20</v>
      </c>
      <c r="G179" s="8">
        <v>136</v>
      </c>
      <c r="H179" s="8">
        <v>4</v>
      </c>
      <c r="I179" s="8" t="b">
        <v>1</v>
      </c>
      <c r="J179" s="8" t="b">
        <v>0</v>
      </c>
      <c r="K179" s="8">
        <v>169</v>
      </c>
      <c r="L179" s="8"/>
      <c r="M179" s="20">
        <v>156</v>
      </c>
      <c r="N179" s="139" t="s">
        <v>998</v>
      </c>
      <c r="O179" s="8" t="s">
        <v>952</v>
      </c>
      <c r="P179" s="18">
        <v>4</v>
      </c>
      <c r="Q179" s="18">
        <v>0</v>
      </c>
      <c r="R179" s="18">
        <v>5</v>
      </c>
      <c r="S179" s="27">
        <v>0.45454545454545453</v>
      </c>
      <c r="T179" s="13" t="s">
        <v>702</v>
      </c>
      <c r="U179" s="13" t="s">
        <v>713</v>
      </c>
      <c r="V179" s="13" t="s">
        <v>712</v>
      </c>
      <c r="W179" s="136">
        <v>244889687</v>
      </c>
      <c r="X179" s="136" t="b">
        <v>1</v>
      </c>
      <c r="Y179" s="8" t="s">
        <v>1</v>
      </c>
      <c r="Z179" s="8" t="b">
        <v>1</v>
      </c>
      <c r="AA179" s="10" t="b">
        <v>1</v>
      </c>
      <c r="AB179" s="12" t="s">
        <v>454</v>
      </c>
      <c r="AC179" s="137" t="b">
        <v>0</v>
      </c>
      <c r="AD179" s="18">
        <v>5</v>
      </c>
      <c r="AE179" s="12" t="s">
        <v>457</v>
      </c>
      <c r="AF179" s="138" t="b">
        <v>1</v>
      </c>
      <c r="AG179" s="138" t="b">
        <v>0</v>
      </c>
      <c r="AH179" s="12" t="s">
        <v>454</v>
      </c>
      <c r="AI179" s="12" t="s">
        <v>457</v>
      </c>
      <c r="AJ179" s="12" t="s">
        <v>448</v>
      </c>
      <c r="AK179" s="12" t="s">
        <v>445</v>
      </c>
      <c r="AL179" s="12" t="s">
        <v>433</v>
      </c>
      <c r="AM179" s="12" t="s">
        <v>463</v>
      </c>
      <c r="AN179" s="12" t="s">
        <v>469</v>
      </c>
      <c r="AO179" s="12" t="s">
        <v>478</v>
      </c>
      <c r="AP179" s="19" t="s">
        <v>476</v>
      </c>
    </row>
    <row r="180" spans="1:42" x14ac:dyDescent="0.3">
      <c r="A180" s="8">
        <v>186</v>
      </c>
      <c r="B180" s="8" t="b">
        <v>0</v>
      </c>
      <c r="C180" s="8" t="b">
        <v>0</v>
      </c>
      <c r="D180" s="8" t="b">
        <v>0</v>
      </c>
      <c r="E180" s="8" t="b">
        <v>0</v>
      </c>
      <c r="F180" s="8">
        <v>98</v>
      </c>
      <c r="G180" s="8">
        <v>72</v>
      </c>
      <c r="H180" s="8">
        <v>1</v>
      </c>
      <c r="I180" s="8" t="b">
        <v>0</v>
      </c>
      <c r="J180" s="8" t="b">
        <v>0</v>
      </c>
      <c r="K180" s="8">
        <v>170</v>
      </c>
      <c r="L180" s="8"/>
      <c r="M180" s="20">
        <v>170</v>
      </c>
      <c r="N180" s="139" t="s">
        <v>998</v>
      </c>
      <c r="O180" s="8" t="s">
        <v>967</v>
      </c>
      <c r="P180" s="18">
        <v>4</v>
      </c>
      <c r="Q180" s="18">
        <v>0</v>
      </c>
      <c r="R180" s="18">
        <v>4</v>
      </c>
      <c r="S180" s="27">
        <v>0.36363636363636365</v>
      </c>
      <c r="T180" s="13" t="s">
        <v>700</v>
      </c>
      <c r="U180" s="13" t="s">
        <v>701</v>
      </c>
      <c r="V180" s="13" t="s">
        <v>702</v>
      </c>
      <c r="W180" s="136">
        <v>2050063001</v>
      </c>
      <c r="X180" s="136" t="b">
        <v>1</v>
      </c>
      <c r="Y180" s="8" t="s">
        <v>1</v>
      </c>
      <c r="Z180" s="8" t="b">
        <v>1</v>
      </c>
      <c r="AA180" s="10" t="b">
        <v>1</v>
      </c>
      <c r="AB180" s="12" t="s">
        <v>454</v>
      </c>
      <c r="AC180" s="137" t="b">
        <v>0</v>
      </c>
      <c r="AD180" s="18">
        <v>6</v>
      </c>
      <c r="AE180" s="12" t="s">
        <v>471</v>
      </c>
      <c r="AF180" s="138" t="b">
        <v>1</v>
      </c>
      <c r="AG180" s="138" t="b">
        <v>0</v>
      </c>
      <c r="AH180" s="12" t="s">
        <v>454</v>
      </c>
      <c r="AI180" s="12" t="s">
        <v>466</v>
      </c>
      <c r="AJ180" s="12" t="s">
        <v>439</v>
      </c>
      <c r="AK180" s="12" t="s">
        <v>442</v>
      </c>
      <c r="AL180" s="12" t="s">
        <v>433</v>
      </c>
      <c r="AM180" s="12" t="s">
        <v>471</v>
      </c>
      <c r="AN180" s="12" t="s">
        <v>430</v>
      </c>
      <c r="AO180" s="12" t="s">
        <v>478</v>
      </c>
      <c r="AP180" s="19" t="s">
        <v>436</v>
      </c>
    </row>
    <row r="181" spans="1:42" s="9" customFormat="1" x14ac:dyDescent="0.3">
      <c r="A181" s="8">
        <v>72</v>
      </c>
      <c r="B181" s="8" t="b">
        <v>0</v>
      </c>
      <c r="C181" s="8" t="b">
        <v>0</v>
      </c>
      <c r="D181" s="8" t="b">
        <v>0</v>
      </c>
      <c r="E181" s="8" t="b">
        <v>0</v>
      </c>
      <c r="F181" s="8">
        <v>98</v>
      </c>
      <c r="G181" s="8">
        <v>72</v>
      </c>
      <c r="H181" s="8">
        <v>2</v>
      </c>
      <c r="I181" s="8" t="b">
        <v>0</v>
      </c>
      <c r="J181" s="8" t="b">
        <v>0</v>
      </c>
      <c r="K181" s="8">
        <v>171</v>
      </c>
      <c r="L181" s="8"/>
      <c r="M181" s="20">
        <v>170</v>
      </c>
      <c r="N181" s="139" t="s">
        <v>998</v>
      </c>
      <c r="O181" s="8" t="s">
        <v>971</v>
      </c>
      <c r="P181" s="18">
        <v>4</v>
      </c>
      <c r="Q181" s="18">
        <v>0</v>
      </c>
      <c r="R181" s="18">
        <v>4</v>
      </c>
      <c r="S181" s="27">
        <v>0.36363636363636365</v>
      </c>
      <c r="T181" s="13" t="s">
        <v>700</v>
      </c>
      <c r="U181" s="13" t="s">
        <v>701</v>
      </c>
      <c r="V181" s="13" t="s">
        <v>714</v>
      </c>
      <c r="W181" s="136">
        <v>1649201997</v>
      </c>
      <c r="X181" s="136" t="b">
        <v>1</v>
      </c>
      <c r="Y181" s="8" t="s">
        <v>1</v>
      </c>
      <c r="Z181" s="8" t="b">
        <v>1</v>
      </c>
      <c r="AA181" s="10" t="b">
        <v>1</v>
      </c>
      <c r="AB181" s="12" t="s">
        <v>430</v>
      </c>
      <c r="AC181" s="137" t="b">
        <v>1</v>
      </c>
      <c r="AD181" s="18">
        <v>7</v>
      </c>
      <c r="AE181" s="12" t="s">
        <v>474</v>
      </c>
      <c r="AF181" s="138" t="b">
        <v>1</v>
      </c>
      <c r="AG181" s="138" t="b">
        <v>0</v>
      </c>
      <c r="AH181" s="12" t="s">
        <v>454</v>
      </c>
      <c r="AI181" s="12" t="s">
        <v>466</v>
      </c>
      <c r="AJ181" s="12" t="s">
        <v>448</v>
      </c>
      <c r="AK181" s="12" t="s">
        <v>442</v>
      </c>
      <c r="AL181" s="12" t="s">
        <v>433</v>
      </c>
      <c r="AM181" s="12" t="s">
        <v>471</v>
      </c>
      <c r="AN181" s="12" t="s">
        <v>430</v>
      </c>
      <c r="AO181" s="12" t="s">
        <v>474</v>
      </c>
      <c r="AP181" s="19" t="s">
        <v>436</v>
      </c>
    </row>
    <row r="182" spans="1:42" x14ac:dyDescent="0.3">
      <c r="A182" s="4">
        <v>319</v>
      </c>
      <c r="B182" s="8" t="b">
        <v>0</v>
      </c>
      <c r="C182" s="8" t="b">
        <v>1</v>
      </c>
      <c r="D182" s="8" t="b">
        <v>0</v>
      </c>
      <c r="E182" s="8">
        <v>0</v>
      </c>
      <c r="F182" s="8">
        <v>0</v>
      </c>
      <c r="G182" s="8">
        <v>170</v>
      </c>
      <c r="H182" s="8">
        <v>3</v>
      </c>
      <c r="I182" s="8" t="b">
        <v>0</v>
      </c>
      <c r="J182" s="8" t="b">
        <v>0</v>
      </c>
      <c r="K182" s="8">
        <v>172</v>
      </c>
      <c r="L182" s="8"/>
      <c r="M182" s="20">
        <v>170</v>
      </c>
      <c r="N182" s="139" t="s">
        <v>998</v>
      </c>
      <c r="O182" s="8" t="s">
        <v>991</v>
      </c>
      <c r="P182" s="18">
        <v>3</v>
      </c>
      <c r="Q182" s="18">
        <v>0</v>
      </c>
      <c r="R182" s="18">
        <v>4</v>
      </c>
      <c r="S182" s="27">
        <v>0.36363636363636365</v>
      </c>
      <c r="T182" s="13" t="s">
        <v>1</v>
      </c>
      <c r="U182" s="13" t="s">
        <v>1</v>
      </c>
      <c r="V182" s="13" t="s">
        <v>1</v>
      </c>
      <c r="W182" s="136">
        <v>690156676</v>
      </c>
      <c r="X182" s="136" t="b">
        <v>1</v>
      </c>
      <c r="Y182" s="8" t="s">
        <v>1</v>
      </c>
      <c r="Z182" s="8" t="b">
        <v>1</v>
      </c>
      <c r="AA182" s="10" t="b">
        <v>1</v>
      </c>
      <c r="AB182" s="12" t="s">
        <v>1</v>
      </c>
      <c r="AC182" s="137" t="b">
        <v>0</v>
      </c>
      <c r="AD182" s="18">
        <v>6</v>
      </c>
      <c r="AE182" s="12" t="s">
        <v>1</v>
      </c>
      <c r="AF182" s="138" t="b">
        <v>0</v>
      </c>
      <c r="AG182" s="138" t="b">
        <v>0</v>
      </c>
      <c r="AH182" s="12" t="s">
        <v>454</v>
      </c>
      <c r="AI182" s="12" t="s">
        <v>457</v>
      </c>
      <c r="AJ182" s="12" t="s">
        <v>439</v>
      </c>
      <c r="AK182" s="12" t="s">
        <v>442</v>
      </c>
      <c r="AL182" s="12" t="s">
        <v>433</v>
      </c>
      <c r="AM182" s="12" t="s">
        <v>471</v>
      </c>
      <c r="AN182" s="12" t="s">
        <v>469</v>
      </c>
      <c r="AO182" s="12" t="s">
        <v>478</v>
      </c>
      <c r="AP182" s="19" t="s">
        <v>476</v>
      </c>
    </row>
    <row r="183" spans="1:42" x14ac:dyDescent="0.3">
      <c r="A183" s="4">
        <v>1495</v>
      </c>
      <c r="B183" s="8" t="b">
        <v>0</v>
      </c>
      <c r="C183" s="8" t="b">
        <v>0</v>
      </c>
      <c r="D183" s="8" t="b">
        <v>0</v>
      </c>
      <c r="E183" s="8" t="b">
        <v>0</v>
      </c>
      <c r="F183" s="8">
        <v>98</v>
      </c>
      <c r="G183" s="8">
        <v>72</v>
      </c>
      <c r="H183" s="8">
        <v>4</v>
      </c>
      <c r="I183" s="8" t="b">
        <v>0</v>
      </c>
      <c r="J183" s="8" t="b">
        <v>0</v>
      </c>
      <c r="K183" s="8">
        <v>173</v>
      </c>
      <c r="L183" s="8"/>
      <c r="M183" s="20">
        <v>170</v>
      </c>
      <c r="N183" s="139" t="s">
        <v>998</v>
      </c>
      <c r="O183" s="8" t="s">
        <v>968</v>
      </c>
      <c r="P183" s="18">
        <v>4</v>
      </c>
      <c r="Q183" s="18">
        <v>0</v>
      </c>
      <c r="R183" s="18">
        <v>4</v>
      </c>
      <c r="S183" s="27">
        <v>0.36363636363636365</v>
      </c>
      <c r="T183" s="13" t="s">
        <v>702</v>
      </c>
      <c r="U183" s="13" t="s">
        <v>713</v>
      </c>
      <c r="V183" s="13" t="s">
        <v>712</v>
      </c>
      <c r="W183" s="136">
        <v>677633027</v>
      </c>
      <c r="X183" s="136" t="b">
        <v>1</v>
      </c>
      <c r="Y183" s="8" t="s">
        <v>1</v>
      </c>
      <c r="Z183" s="8" t="b">
        <v>1</v>
      </c>
      <c r="AA183" s="10" t="b">
        <v>1</v>
      </c>
      <c r="AB183" s="12" t="s">
        <v>448</v>
      </c>
      <c r="AC183" s="137" t="b">
        <v>1</v>
      </c>
      <c r="AD183" s="18">
        <v>7</v>
      </c>
      <c r="AE183" s="12" t="s">
        <v>463</v>
      </c>
      <c r="AF183" s="138" t="b">
        <v>1</v>
      </c>
      <c r="AG183" s="138" t="b">
        <v>1</v>
      </c>
      <c r="AH183" s="12" t="s">
        <v>454</v>
      </c>
      <c r="AI183" s="12" t="s">
        <v>457</v>
      </c>
      <c r="AJ183" s="12" t="s">
        <v>448</v>
      </c>
      <c r="AK183" s="12" t="s">
        <v>442</v>
      </c>
      <c r="AL183" s="12" t="s">
        <v>433</v>
      </c>
      <c r="AM183" s="12" t="s">
        <v>463</v>
      </c>
      <c r="AN183" s="12" t="s">
        <v>430</v>
      </c>
      <c r="AO183" s="12" t="s">
        <v>474</v>
      </c>
      <c r="AP183" s="19" t="s">
        <v>436</v>
      </c>
    </row>
    <row r="184" spans="1:42" x14ac:dyDescent="0.3">
      <c r="A184" s="4">
        <v>77</v>
      </c>
      <c r="B184" s="8" t="b">
        <v>0</v>
      </c>
      <c r="C184" s="8" t="b">
        <v>0</v>
      </c>
      <c r="D184" s="8" t="b">
        <v>0</v>
      </c>
      <c r="E184" s="8" t="b">
        <v>0</v>
      </c>
      <c r="F184" s="8">
        <v>98</v>
      </c>
      <c r="G184" s="8">
        <v>72</v>
      </c>
      <c r="H184" s="8">
        <v>5</v>
      </c>
      <c r="I184" s="8" t="b">
        <v>0</v>
      </c>
      <c r="J184" s="8" t="b">
        <v>0</v>
      </c>
      <c r="K184" s="8">
        <v>174</v>
      </c>
      <c r="L184" s="8"/>
      <c r="M184" s="20">
        <v>170</v>
      </c>
      <c r="N184" s="139" t="s">
        <v>998</v>
      </c>
      <c r="O184" s="8" t="s">
        <v>955</v>
      </c>
      <c r="P184" s="18">
        <v>4</v>
      </c>
      <c r="Q184" s="18">
        <v>0</v>
      </c>
      <c r="R184" s="18">
        <v>4</v>
      </c>
      <c r="S184" s="27">
        <v>0.36363636363636365</v>
      </c>
      <c r="T184" s="13" t="s">
        <v>702</v>
      </c>
      <c r="U184" s="13" t="s">
        <v>713</v>
      </c>
      <c r="V184" s="13" t="s">
        <v>712</v>
      </c>
      <c r="W184" s="136">
        <v>531906129</v>
      </c>
      <c r="X184" s="136" t="b">
        <v>1</v>
      </c>
      <c r="Y184" s="8" t="s">
        <v>1</v>
      </c>
      <c r="Z184" s="8" t="b">
        <v>1</v>
      </c>
      <c r="AA184" s="10" t="b">
        <v>1</v>
      </c>
      <c r="AB184" s="12" t="s">
        <v>451</v>
      </c>
      <c r="AC184" s="137" t="b">
        <v>1</v>
      </c>
      <c r="AD184" s="18">
        <v>5</v>
      </c>
      <c r="AE184" s="12" t="s">
        <v>451</v>
      </c>
      <c r="AF184" s="138" t="b">
        <v>1</v>
      </c>
      <c r="AG184" s="138" t="b">
        <v>1</v>
      </c>
      <c r="AH184" s="12" t="s">
        <v>454</v>
      </c>
      <c r="AI184" s="12" t="s">
        <v>457</v>
      </c>
      <c r="AJ184" s="12" t="s">
        <v>448</v>
      </c>
      <c r="AK184" s="12" t="s">
        <v>445</v>
      </c>
      <c r="AL184" s="12" t="s">
        <v>451</v>
      </c>
      <c r="AM184" s="12" t="s">
        <v>471</v>
      </c>
      <c r="AN184" s="12" t="s">
        <v>469</v>
      </c>
      <c r="AO184" s="12" t="s">
        <v>478</v>
      </c>
      <c r="AP184" s="19" t="s">
        <v>476</v>
      </c>
    </row>
  </sheetData>
  <autoFilter ref="M10:AP184" xr:uid="{3E5646C1-4DCB-4EBA-BC05-FCF7E78BA11F}"/>
  <mergeCells count="1">
    <mergeCell ref="A5:AP5"/>
  </mergeCells>
  <conditionalFormatting sqref="AH11:AP184">
    <cfRule type="expression" dxfId="44" priority="35">
      <formula>AH11&lt;&gt;AH$1</formula>
    </cfRule>
    <cfRule type="expression" dxfId="43" priority="36">
      <formula>AH11=AH$1</formula>
    </cfRule>
  </conditionalFormatting>
  <conditionalFormatting sqref="AE11:AE184">
    <cfRule type="expression" dxfId="42" priority="32">
      <formula>AF11</formula>
    </cfRule>
    <cfRule type="expression" dxfId="41" priority="33">
      <formula>NOT(AF11)</formula>
    </cfRule>
    <cfRule type="expression" dxfId="40" priority="34">
      <formula>AG11</formula>
    </cfRule>
  </conditionalFormatting>
  <conditionalFormatting sqref="AB11:AB184">
    <cfRule type="expression" dxfId="39" priority="23">
      <formula>AND(AA11,AC11)</formula>
    </cfRule>
    <cfRule type="expression" dxfId="38" priority="25">
      <formula>AND(AA11,NOT(AC11))</formula>
    </cfRule>
  </conditionalFormatting>
  <conditionalFormatting sqref="A177:A181 A11:X176 Q11:Q184 B177:X184 Y11:AP184">
    <cfRule type="expression" dxfId="37" priority="29">
      <formula>NOT($X11)</formula>
    </cfRule>
  </conditionalFormatting>
  <conditionalFormatting sqref="M11:AP183">
    <cfRule type="expression" dxfId="36" priority="21">
      <formula>AND($B11,NOT($B12))</formula>
    </cfRule>
  </conditionalFormatting>
  <conditionalFormatting sqref="M11:AD184">
    <cfRule type="expression" dxfId="35" priority="30">
      <formula>AND(NOT($B11),$I11)</formula>
    </cfRule>
    <cfRule type="expression" dxfId="34" priority="39">
      <formula>AND($B11,$I11)</formula>
    </cfRule>
  </conditionalFormatting>
  <conditionalFormatting sqref="Q181:X181 Z181:AP181 AF182:AG184">
    <cfRule type="expression" dxfId="33" priority="42">
      <formula>AND($B181,NOT(#REF!))</formula>
    </cfRule>
  </conditionalFormatting>
  <conditionalFormatting sqref="Y11:Y184 O11:O184">
    <cfRule type="expression" dxfId="32" priority="20">
      <formula>NOT($C11)</formula>
    </cfRule>
  </conditionalFormatting>
  <conditionalFormatting sqref="Q11:Q184">
    <cfRule type="expression" dxfId="31" priority="7">
      <formula>$E11</formula>
    </cfRule>
  </conditionalFormatting>
  <conditionalFormatting sqref="Q11:Q184">
    <cfRule type="expression" dxfId="30" priority="6">
      <formula>NOT($E11)</formula>
    </cfRule>
  </conditionalFormatting>
  <conditionalFormatting sqref="O11:P184 Y11:Y184">
    <cfRule type="expression" dxfId="29" priority="5">
      <formula>$J11</formula>
    </cfRule>
  </conditionalFormatting>
  <conditionalFormatting sqref="M184:AP184">
    <cfRule type="expression" dxfId="27" priority="107">
      <formula>AND($B184,NOT(#REF!))</formula>
    </cfRule>
  </conditionalFormatting>
  <pageMargins left="0.70866141732283472" right="0.70866141732283472" top="0.74803149606299213" bottom="0.74803149606299213" header="0.31496062992125984" footer="0.31496062992125984"/>
  <pageSetup paperSize="8" scale="67" fitToHeight="0" orientation="portrait" r:id="rId1"/>
  <headerFooter>
    <oddFooter>&amp;CPage &amp;P of &amp;N&amp;R&amp;D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" id="{4706D83F-F3D7-4C21-9C66-3DE0A318EAE4}">
            <xm:f>$A53=#REF!</xm:f>
            <x14:dxf>
              <font>
                <b/>
                <i val="0"/>
              </font>
            </x14:dxf>
          </x14:cfRule>
          <xm:sqref>O53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290B3-11B1-4158-8274-FFC42889D91F}">
  <sheetPr codeName="Sheet43"/>
  <dimension ref="A1:A2"/>
  <sheetViews>
    <sheetView topLeftCell="A33" workbookViewId="0">
      <selection sqref="A1:A33"/>
    </sheetView>
  </sheetViews>
  <sheetFormatPr defaultRowHeight="14.4" x14ac:dyDescent="0.3"/>
  <cols>
    <col min="1" max="1" width="21.109375" bestFit="1" customWidth="1"/>
    <col min="2" max="2" width="42.109375" bestFit="1" customWidth="1"/>
    <col min="3" max="3" width="14.5546875" bestFit="1" customWidth="1"/>
    <col min="4" max="4" width="22.44140625" bestFit="1" customWidth="1"/>
  </cols>
  <sheetData>
    <row r="1" spans="1:1" x14ac:dyDescent="0.3">
      <c r="A1" t="s">
        <v>536</v>
      </c>
    </row>
    <row r="2" spans="1:1" x14ac:dyDescent="0.3">
      <c r="A2">
        <v>1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FB7E3-4E98-4294-9CEE-3C08092D092C}">
  <sheetPr codeName="Sheet12">
    <tabColor theme="3" tint="0.59999389629810485"/>
  </sheetPr>
  <dimension ref="A1:T191"/>
  <sheetViews>
    <sheetView workbookViewId="0">
      <selection sqref="A1:A33"/>
    </sheetView>
  </sheetViews>
  <sheetFormatPr defaultRowHeight="14.4" x14ac:dyDescent="0.3"/>
  <cols>
    <col min="1" max="1" width="13.109375" bestFit="1" customWidth="1"/>
    <col min="2" max="2" width="10.33203125" bestFit="1" customWidth="1"/>
    <col min="3" max="3" width="12.88671875" bestFit="1" customWidth="1"/>
    <col min="4" max="4" width="10.6640625" bestFit="1" customWidth="1"/>
    <col min="5" max="5" width="15.33203125" bestFit="1" customWidth="1"/>
    <col min="6" max="6" width="18.6640625" bestFit="1" customWidth="1"/>
    <col min="7" max="7" width="17.88671875" bestFit="1" customWidth="1"/>
    <col min="8" max="8" width="13.109375" bestFit="1" customWidth="1"/>
    <col min="9" max="9" width="13.6640625" bestFit="1" customWidth="1"/>
    <col min="10" max="10" width="36" bestFit="1" customWidth="1"/>
    <col min="11" max="11" width="18.44140625" bestFit="1" customWidth="1"/>
    <col min="12" max="12" width="13.21875" bestFit="1" customWidth="1"/>
    <col min="13" max="13" width="16.88671875" bestFit="1" customWidth="1"/>
    <col min="14" max="14" width="20.77734375" bestFit="1" customWidth="1"/>
    <col min="15" max="15" width="11.6640625" bestFit="1" customWidth="1"/>
    <col min="16" max="16" width="12.6640625" bestFit="1" customWidth="1"/>
    <col min="17" max="17" width="15.33203125" bestFit="1" customWidth="1"/>
    <col min="18" max="18" width="24" bestFit="1" customWidth="1"/>
    <col min="19" max="19" width="27.77734375" bestFit="1" customWidth="1"/>
    <col min="20" max="20" width="25.109375" bestFit="1" customWidth="1"/>
  </cols>
  <sheetData>
    <row r="1" spans="1:20" x14ac:dyDescent="0.3">
      <c r="A1" t="s">
        <v>485</v>
      </c>
      <c r="B1" t="s">
        <v>42</v>
      </c>
      <c r="C1" t="s">
        <v>423</v>
      </c>
      <c r="D1" t="s">
        <v>29</v>
      </c>
      <c r="E1" t="s">
        <v>486</v>
      </c>
      <c r="F1" t="s">
        <v>404</v>
      </c>
      <c r="G1" t="s">
        <v>482</v>
      </c>
      <c r="H1" t="s">
        <v>53</v>
      </c>
      <c r="I1" t="s">
        <v>487</v>
      </c>
      <c r="J1" t="s">
        <v>488</v>
      </c>
      <c r="K1" t="s">
        <v>489</v>
      </c>
      <c r="L1" t="s">
        <v>490</v>
      </c>
      <c r="M1" t="s">
        <v>491</v>
      </c>
      <c r="N1" t="s">
        <v>492</v>
      </c>
      <c r="O1" t="s">
        <v>493</v>
      </c>
      <c r="P1" t="s">
        <v>494</v>
      </c>
      <c r="Q1" t="s">
        <v>495</v>
      </c>
      <c r="R1" t="s">
        <v>496</v>
      </c>
      <c r="S1" t="s">
        <v>497</v>
      </c>
      <c r="T1" t="s">
        <v>498</v>
      </c>
    </row>
    <row r="2" spans="1:20" x14ac:dyDescent="0.3">
      <c r="A2">
        <v>17282</v>
      </c>
      <c r="B2">
        <v>1294</v>
      </c>
      <c r="C2">
        <v>1</v>
      </c>
      <c r="D2" t="b">
        <v>0</v>
      </c>
      <c r="E2">
        <v>9</v>
      </c>
      <c r="F2">
        <v>179</v>
      </c>
      <c r="G2" s="3">
        <v>45727.488425266201</v>
      </c>
      <c r="H2" t="b">
        <v>1</v>
      </c>
      <c r="I2" t="b">
        <v>0</v>
      </c>
      <c r="J2" t="s">
        <v>644</v>
      </c>
      <c r="K2" t="b">
        <v>0</v>
      </c>
      <c r="L2" s="3"/>
      <c r="M2" t="b">
        <v>1</v>
      </c>
      <c r="N2" s="3"/>
      <c r="O2">
        <v>0</v>
      </c>
      <c r="R2" t="s">
        <v>452</v>
      </c>
      <c r="S2" t="s">
        <v>453</v>
      </c>
      <c r="T2" t="s">
        <v>454</v>
      </c>
    </row>
    <row r="3" spans="1:20" x14ac:dyDescent="0.3">
      <c r="A3">
        <v>17329</v>
      </c>
      <c r="B3">
        <v>109</v>
      </c>
      <c r="C3">
        <v>1</v>
      </c>
      <c r="D3" t="b">
        <v>0</v>
      </c>
      <c r="E3">
        <v>0</v>
      </c>
      <c r="F3">
        <v>150</v>
      </c>
      <c r="G3" s="3">
        <v>45720.697699155091</v>
      </c>
      <c r="H3" t="b">
        <v>1</v>
      </c>
      <c r="I3" t="b">
        <v>0</v>
      </c>
      <c r="J3" t="s">
        <v>334</v>
      </c>
      <c r="K3" t="b">
        <v>0</v>
      </c>
      <c r="L3" s="3"/>
      <c r="M3" t="b">
        <v>1</v>
      </c>
      <c r="N3" s="3"/>
      <c r="O3">
        <v>0</v>
      </c>
    </row>
    <row r="4" spans="1:20" x14ac:dyDescent="0.3">
      <c r="A4">
        <v>17391</v>
      </c>
      <c r="B4">
        <v>150</v>
      </c>
      <c r="C4">
        <v>1</v>
      </c>
      <c r="D4" t="b">
        <v>0</v>
      </c>
      <c r="E4">
        <v>0</v>
      </c>
      <c r="F4">
        <v>100</v>
      </c>
      <c r="G4" s="3">
        <v>45721.887017592591</v>
      </c>
      <c r="H4" t="b">
        <v>0</v>
      </c>
      <c r="I4" t="b">
        <v>0</v>
      </c>
      <c r="K4" t="b">
        <v>0</v>
      </c>
      <c r="L4" s="3"/>
      <c r="M4" t="b">
        <v>1</v>
      </c>
      <c r="N4" s="3"/>
      <c r="O4">
        <v>0</v>
      </c>
    </row>
    <row r="5" spans="1:20" x14ac:dyDescent="0.3">
      <c r="A5">
        <v>17651</v>
      </c>
      <c r="B5">
        <v>322</v>
      </c>
      <c r="C5">
        <v>1</v>
      </c>
      <c r="D5" t="b">
        <v>0</v>
      </c>
      <c r="E5">
        <v>9</v>
      </c>
      <c r="F5">
        <v>174</v>
      </c>
      <c r="G5" s="3">
        <v>45726.428598495368</v>
      </c>
      <c r="H5" t="b">
        <v>1</v>
      </c>
      <c r="I5" t="b">
        <v>0</v>
      </c>
      <c r="J5" t="s">
        <v>633</v>
      </c>
      <c r="K5" t="b">
        <v>0</v>
      </c>
      <c r="L5" s="3"/>
      <c r="M5" t="b">
        <v>1</v>
      </c>
      <c r="N5" s="3"/>
      <c r="O5">
        <v>0</v>
      </c>
      <c r="R5" t="s">
        <v>452</v>
      </c>
      <c r="S5" t="s">
        <v>453</v>
      </c>
      <c r="T5" t="s">
        <v>454</v>
      </c>
    </row>
    <row r="6" spans="1:20" x14ac:dyDescent="0.3">
      <c r="A6">
        <v>17676</v>
      </c>
      <c r="B6">
        <v>15</v>
      </c>
      <c r="C6">
        <v>1</v>
      </c>
      <c r="D6" t="b">
        <v>0</v>
      </c>
      <c r="E6">
        <v>7</v>
      </c>
      <c r="F6">
        <v>160</v>
      </c>
      <c r="G6" s="3">
        <v>45728.366439583333</v>
      </c>
      <c r="H6" t="b">
        <v>1</v>
      </c>
      <c r="I6" t="b">
        <v>0</v>
      </c>
      <c r="J6" t="s">
        <v>580</v>
      </c>
      <c r="K6" t="b">
        <v>0</v>
      </c>
      <c r="L6" s="3"/>
      <c r="M6" t="b">
        <v>1</v>
      </c>
      <c r="N6" s="3"/>
      <c r="O6">
        <v>0</v>
      </c>
      <c r="R6" t="s">
        <v>446</v>
      </c>
      <c r="S6" t="s">
        <v>447</v>
      </c>
      <c r="T6" t="s">
        <v>448</v>
      </c>
    </row>
    <row r="7" spans="1:20" x14ac:dyDescent="0.3">
      <c r="A7">
        <v>17677</v>
      </c>
      <c r="B7">
        <v>223</v>
      </c>
      <c r="C7">
        <v>1</v>
      </c>
      <c r="D7" t="b">
        <v>0</v>
      </c>
      <c r="E7">
        <v>9</v>
      </c>
      <c r="F7">
        <v>169</v>
      </c>
      <c r="G7" s="3">
        <v>45728.370742164348</v>
      </c>
      <c r="H7" t="b">
        <v>1</v>
      </c>
      <c r="I7" t="b">
        <v>0</v>
      </c>
      <c r="J7" t="s">
        <v>156</v>
      </c>
      <c r="K7" t="b">
        <v>0</v>
      </c>
      <c r="L7" s="3"/>
      <c r="M7" t="b">
        <v>1</v>
      </c>
      <c r="N7" s="3"/>
      <c r="O7">
        <v>0</v>
      </c>
      <c r="R7" t="s">
        <v>452</v>
      </c>
      <c r="S7" t="s">
        <v>453</v>
      </c>
      <c r="T7" t="s">
        <v>454</v>
      </c>
    </row>
    <row r="8" spans="1:20" x14ac:dyDescent="0.3">
      <c r="A8">
        <v>17698</v>
      </c>
      <c r="B8">
        <v>298</v>
      </c>
      <c r="C8">
        <v>1</v>
      </c>
      <c r="D8" t="b">
        <v>0</v>
      </c>
      <c r="E8">
        <v>12</v>
      </c>
      <c r="F8">
        <v>165</v>
      </c>
      <c r="G8" s="3">
        <v>45728.596981828705</v>
      </c>
      <c r="H8" t="b">
        <v>1</v>
      </c>
      <c r="I8" t="b">
        <v>0</v>
      </c>
      <c r="J8" t="s">
        <v>548</v>
      </c>
      <c r="K8" t="b">
        <v>0</v>
      </c>
      <c r="L8" s="3"/>
      <c r="M8" t="b">
        <v>1</v>
      </c>
      <c r="N8" s="3"/>
      <c r="O8">
        <v>0</v>
      </c>
      <c r="R8" t="s">
        <v>461</v>
      </c>
      <c r="S8" t="s">
        <v>462</v>
      </c>
      <c r="T8" t="s">
        <v>463</v>
      </c>
    </row>
    <row r="9" spans="1:20" x14ac:dyDescent="0.3">
      <c r="A9">
        <v>17701</v>
      </c>
      <c r="B9">
        <v>144</v>
      </c>
      <c r="C9">
        <v>1</v>
      </c>
      <c r="D9" t="b">
        <v>0</v>
      </c>
      <c r="E9">
        <v>9</v>
      </c>
      <c r="F9">
        <v>151</v>
      </c>
      <c r="G9" s="3">
        <v>45729.762913460647</v>
      </c>
      <c r="H9" t="b">
        <v>1</v>
      </c>
      <c r="I9" t="b">
        <v>0</v>
      </c>
      <c r="J9" t="s">
        <v>224</v>
      </c>
      <c r="K9" t="b">
        <v>0</v>
      </c>
      <c r="L9" s="3"/>
      <c r="M9" t="b">
        <v>1</v>
      </c>
      <c r="N9" s="3"/>
      <c r="O9">
        <v>0</v>
      </c>
      <c r="R9" t="s">
        <v>452</v>
      </c>
      <c r="S9" t="s">
        <v>453</v>
      </c>
      <c r="T9" t="s">
        <v>454</v>
      </c>
    </row>
    <row r="10" spans="1:20" x14ac:dyDescent="0.3">
      <c r="A10">
        <v>17702</v>
      </c>
      <c r="B10">
        <v>113</v>
      </c>
      <c r="C10">
        <v>1</v>
      </c>
      <c r="D10" t="b">
        <v>0</v>
      </c>
      <c r="E10">
        <v>9</v>
      </c>
      <c r="F10">
        <v>168</v>
      </c>
      <c r="G10" s="3">
        <v>45728.663059178238</v>
      </c>
      <c r="H10" t="b">
        <v>1</v>
      </c>
      <c r="I10" t="b">
        <v>0</v>
      </c>
      <c r="J10" t="s">
        <v>159</v>
      </c>
      <c r="K10" t="b">
        <v>0</v>
      </c>
      <c r="L10" s="3"/>
      <c r="M10" t="b">
        <v>1</v>
      </c>
      <c r="N10" s="3"/>
      <c r="O10">
        <v>0</v>
      </c>
      <c r="R10" t="s">
        <v>452</v>
      </c>
      <c r="S10" t="s">
        <v>453</v>
      </c>
      <c r="T10" t="s">
        <v>454</v>
      </c>
    </row>
    <row r="11" spans="1:20" x14ac:dyDescent="0.3">
      <c r="A11">
        <v>17725</v>
      </c>
      <c r="B11">
        <v>205</v>
      </c>
      <c r="C11">
        <v>1</v>
      </c>
      <c r="D11" t="b">
        <v>0</v>
      </c>
      <c r="E11">
        <v>17</v>
      </c>
      <c r="F11">
        <v>167</v>
      </c>
      <c r="G11" s="3">
        <v>45728.964573113422</v>
      </c>
      <c r="H11" t="b">
        <v>1</v>
      </c>
      <c r="I11" t="b">
        <v>0</v>
      </c>
      <c r="J11" t="s">
        <v>176</v>
      </c>
      <c r="K11" t="b">
        <v>0</v>
      </c>
      <c r="L11" s="3"/>
      <c r="M11" t="b">
        <v>1</v>
      </c>
      <c r="N11" s="3"/>
      <c r="O11">
        <v>0</v>
      </c>
      <c r="R11" t="s">
        <v>475</v>
      </c>
      <c r="S11" t="s">
        <v>396</v>
      </c>
      <c r="T11" t="s">
        <v>476</v>
      </c>
    </row>
    <row r="12" spans="1:20" x14ac:dyDescent="0.3">
      <c r="A12">
        <v>17726</v>
      </c>
      <c r="B12">
        <v>181</v>
      </c>
      <c r="C12">
        <v>1</v>
      </c>
      <c r="D12" t="b">
        <v>0</v>
      </c>
      <c r="E12">
        <v>9</v>
      </c>
      <c r="F12">
        <v>186</v>
      </c>
      <c r="G12" s="3">
        <v>45729.00141646991</v>
      </c>
      <c r="H12" t="b">
        <v>1</v>
      </c>
      <c r="I12" t="b">
        <v>0</v>
      </c>
      <c r="J12" t="s">
        <v>89</v>
      </c>
      <c r="K12" t="b">
        <v>0</v>
      </c>
      <c r="L12" s="3"/>
      <c r="M12" t="b">
        <v>1</v>
      </c>
      <c r="N12" s="3"/>
      <c r="O12">
        <v>0</v>
      </c>
      <c r="R12" t="s">
        <v>452</v>
      </c>
      <c r="S12" t="s">
        <v>453</v>
      </c>
      <c r="T12" t="s">
        <v>454</v>
      </c>
    </row>
    <row r="13" spans="1:20" x14ac:dyDescent="0.3">
      <c r="A13">
        <v>17749</v>
      </c>
      <c r="B13">
        <v>24</v>
      </c>
      <c r="C13">
        <v>1</v>
      </c>
      <c r="D13" t="b">
        <v>0</v>
      </c>
      <c r="E13">
        <v>18</v>
      </c>
      <c r="F13">
        <v>157</v>
      </c>
      <c r="G13" s="3">
        <v>45729.606395370371</v>
      </c>
      <c r="H13" t="b">
        <v>1</v>
      </c>
      <c r="I13" t="b">
        <v>0</v>
      </c>
      <c r="J13" t="s">
        <v>289</v>
      </c>
      <c r="K13" t="b">
        <v>0</v>
      </c>
      <c r="L13" s="3"/>
      <c r="M13" t="b">
        <v>1</v>
      </c>
      <c r="N13" s="3"/>
      <c r="O13">
        <v>0</v>
      </c>
      <c r="R13" t="s">
        <v>583</v>
      </c>
      <c r="S13" t="s">
        <v>477</v>
      </c>
      <c r="T13" t="s">
        <v>478</v>
      </c>
    </row>
    <row r="14" spans="1:20" x14ac:dyDescent="0.3">
      <c r="A14">
        <v>17310</v>
      </c>
      <c r="B14">
        <v>108</v>
      </c>
      <c r="C14">
        <v>1</v>
      </c>
      <c r="D14" t="b">
        <v>0</v>
      </c>
      <c r="E14">
        <v>1</v>
      </c>
      <c r="F14">
        <v>141</v>
      </c>
      <c r="G14" s="3">
        <v>45719.894384525462</v>
      </c>
      <c r="H14" t="b">
        <v>1</v>
      </c>
      <c r="I14" t="b">
        <v>0</v>
      </c>
      <c r="J14" t="s">
        <v>194</v>
      </c>
      <c r="K14" t="b">
        <v>0</v>
      </c>
      <c r="L14" s="3"/>
      <c r="M14" t="b">
        <v>1</v>
      </c>
      <c r="N14" s="3"/>
      <c r="O14">
        <v>0</v>
      </c>
      <c r="R14" t="s">
        <v>428</v>
      </c>
      <c r="S14" t="s">
        <v>429</v>
      </c>
      <c r="T14" t="s">
        <v>430</v>
      </c>
    </row>
    <row r="15" spans="1:20" x14ac:dyDescent="0.3">
      <c r="A15">
        <v>17502</v>
      </c>
      <c r="B15">
        <v>320</v>
      </c>
      <c r="C15">
        <v>1</v>
      </c>
      <c r="D15" t="b">
        <v>0</v>
      </c>
      <c r="E15">
        <v>0</v>
      </c>
      <c r="F15">
        <v>0</v>
      </c>
      <c r="G15" s="3">
        <v>45658</v>
      </c>
      <c r="H15" t="b">
        <v>1</v>
      </c>
      <c r="I15" t="b">
        <v>0</v>
      </c>
      <c r="K15" t="b">
        <v>0</v>
      </c>
      <c r="L15" s="3"/>
      <c r="M15" t="b">
        <v>1</v>
      </c>
      <c r="N15" s="3"/>
      <c r="O15">
        <v>0</v>
      </c>
    </row>
    <row r="16" spans="1:20" x14ac:dyDescent="0.3">
      <c r="A16">
        <v>17527</v>
      </c>
      <c r="B16">
        <v>270</v>
      </c>
      <c r="C16">
        <v>1</v>
      </c>
      <c r="D16" t="b">
        <v>0</v>
      </c>
      <c r="E16">
        <v>12</v>
      </c>
      <c r="F16">
        <v>165</v>
      </c>
      <c r="G16" s="3">
        <v>45728.56465266204</v>
      </c>
      <c r="H16" t="b">
        <v>1</v>
      </c>
      <c r="I16" t="b">
        <v>0</v>
      </c>
      <c r="J16" t="s">
        <v>281</v>
      </c>
      <c r="K16" t="b">
        <v>0</v>
      </c>
      <c r="L16" s="3"/>
      <c r="M16" t="b">
        <v>1</v>
      </c>
      <c r="N16" s="3"/>
      <c r="O16">
        <v>0</v>
      </c>
      <c r="R16" t="s">
        <v>461</v>
      </c>
      <c r="S16" t="s">
        <v>462</v>
      </c>
      <c r="T16" t="s">
        <v>463</v>
      </c>
    </row>
    <row r="17" spans="1:20" x14ac:dyDescent="0.3">
      <c r="A17">
        <v>17653</v>
      </c>
      <c r="B17">
        <v>39</v>
      </c>
      <c r="C17">
        <v>1</v>
      </c>
      <c r="D17" t="b">
        <v>0</v>
      </c>
      <c r="E17">
        <v>9</v>
      </c>
      <c r="F17">
        <v>186</v>
      </c>
      <c r="G17" s="3">
        <v>45728.299515127313</v>
      </c>
      <c r="H17" t="b">
        <v>1</v>
      </c>
      <c r="I17" t="b">
        <v>0</v>
      </c>
      <c r="J17" t="s">
        <v>373</v>
      </c>
      <c r="K17" t="b">
        <v>0</v>
      </c>
      <c r="L17" s="3"/>
      <c r="M17" t="b">
        <v>1</v>
      </c>
      <c r="N17" s="3"/>
      <c r="O17">
        <v>0</v>
      </c>
      <c r="R17" t="s">
        <v>452</v>
      </c>
      <c r="S17" t="s">
        <v>453</v>
      </c>
      <c r="T17" t="s">
        <v>454</v>
      </c>
    </row>
    <row r="18" spans="1:20" x14ac:dyDescent="0.3">
      <c r="A18">
        <v>17708</v>
      </c>
      <c r="B18">
        <v>257</v>
      </c>
      <c r="C18">
        <v>1</v>
      </c>
      <c r="D18" t="b">
        <v>0</v>
      </c>
      <c r="E18">
        <v>12</v>
      </c>
      <c r="F18">
        <v>172</v>
      </c>
      <c r="G18" s="3">
        <v>45728.772645289355</v>
      </c>
      <c r="H18" t="b">
        <v>1</v>
      </c>
      <c r="I18" t="b">
        <v>0</v>
      </c>
      <c r="J18" t="s">
        <v>352</v>
      </c>
      <c r="K18" t="b">
        <v>0</v>
      </c>
      <c r="L18" s="3"/>
      <c r="M18" t="b">
        <v>1</v>
      </c>
      <c r="N18" s="3"/>
      <c r="O18">
        <v>0</v>
      </c>
      <c r="R18" t="s">
        <v>461</v>
      </c>
      <c r="S18" t="s">
        <v>462</v>
      </c>
      <c r="T18" t="s">
        <v>463</v>
      </c>
    </row>
    <row r="19" spans="1:20" x14ac:dyDescent="0.3">
      <c r="A19">
        <v>17709</v>
      </c>
      <c r="B19">
        <v>1446</v>
      </c>
      <c r="C19">
        <v>1</v>
      </c>
      <c r="D19" t="b">
        <v>0</v>
      </c>
      <c r="E19">
        <v>9</v>
      </c>
      <c r="F19">
        <v>127</v>
      </c>
      <c r="G19" s="3">
        <v>45728.776324571758</v>
      </c>
      <c r="H19" t="b">
        <v>1</v>
      </c>
      <c r="I19" t="b">
        <v>0</v>
      </c>
      <c r="J19" t="s">
        <v>626</v>
      </c>
      <c r="K19" t="b">
        <v>0</v>
      </c>
      <c r="L19" s="3"/>
      <c r="M19" t="b">
        <v>1</v>
      </c>
      <c r="N19" s="3"/>
      <c r="O19">
        <v>0</v>
      </c>
      <c r="R19" t="s">
        <v>452</v>
      </c>
      <c r="S19" t="s">
        <v>453</v>
      </c>
      <c r="T19" t="s">
        <v>454</v>
      </c>
    </row>
    <row r="20" spans="1:20" x14ac:dyDescent="0.3">
      <c r="A20">
        <v>17710</v>
      </c>
      <c r="B20">
        <v>149</v>
      </c>
      <c r="C20">
        <v>1</v>
      </c>
      <c r="D20" t="b">
        <v>0</v>
      </c>
      <c r="E20">
        <v>3</v>
      </c>
      <c r="F20">
        <v>162</v>
      </c>
      <c r="G20" s="3">
        <v>45728.778628125001</v>
      </c>
      <c r="H20" t="b">
        <v>1</v>
      </c>
      <c r="I20" t="b">
        <v>0</v>
      </c>
      <c r="J20" t="s">
        <v>324</v>
      </c>
      <c r="K20" t="b">
        <v>0</v>
      </c>
      <c r="L20" s="3"/>
      <c r="M20" t="b">
        <v>1</v>
      </c>
      <c r="N20" s="3"/>
      <c r="O20">
        <v>0</v>
      </c>
      <c r="R20" t="s">
        <v>434</v>
      </c>
      <c r="S20" t="s">
        <v>435</v>
      </c>
      <c r="T20" t="s">
        <v>436</v>
      </c>
    </row>
    <row r="21" spans="1:20" x14ac:dyDescent="0.3">
      <c r="A21">
        <v>17728</v>
      </c>
      <c r="B21">
        <v>85</v>
      </c>
      <c r="C21">
        <v>1</v>
      </c>
      <c r="D21" t="b">
        <v>0</v>
      </c>
      <c r="E21">
        <v>9</v>
      </c>
      <c r="F21">
        <v>198</v>
      </c>
      <c r="G21" s="3">
        <v>45729.252988576387</v>
      </c>
      <c r="H21" t="b">
        <v>1</v>
      </c>
      <c r="I21" t="b">
        <v>0</v>
      </c>
      <c r="J21" t="s">
        <v>316</v>
      </c>
      <c r="K21" t="b">
        <v>0</v>
      </c>
      <c r="L21" s="3"/>
      <c r="M21" t="b">
        <v>1</v>
      </c>
      <c r="N21" s="3"/>
      <c r="O21">
        <v>0</v>
      </c>
      <c r="R21" t="s">
        <v>452</v>
      </c>
      <c r="S21" t="s">
        <v>453</v>
      </c>
      <c r="T21" t="s">
        <v>454</v>
      </c>
    </row>
    <row r="22" spans="1:20" x14ac:dyDescent="0.3">
      <c r="A22">
        <v>17769</v>
      </c>
      <c r="B22">
        <v>121</v>
      </c>
      <c r="C22">
        <v>1</v>
      </c>
      <c r="D22" t="b">
        <v>0</v>
      </c>
      <c r="E22">
        <v>12</v>
      </c>
      <c r="F22">
        <v>149</v>
      </c>
      <c r="G22" s="3">
        <v>45729.768607604165</v>
      </c>
      <c r="H22" t="b">
        <v>1</v>
      </c>
      <c r="I22" t="b">
        <v>0</v>
      </c>
      <c r="J22" t="s">
        <v>250</v>
      </c>
      <c r="K22" t="b">
        <v>0</v>
      </c>
      <c r="L22" s="3"/>
      <c r="M22" t="b">
        <v>1</v>
      </c>
      <c r="N22" s="3"/>
      <c r="O22">
        <v>0</v>
      </c>
      <c r="R22" t="s">
        <v>461</v>
      </c>
      <c r="S22" t="s">
        <v>462</v>
      </c>
      <c r="T22" t="s">
        <v>463</v>
      </c>
    </row>
    <row r="23" spans="1:20" x14ac:dyDescent="0.3">
      <c r="A23">
        <v>17770</v>
      </c>
      <c r="B23">
        <v>105</v>
      </c>
      <c r="C23">
        <v>1</v>
      </c>
      <c r="D23" t="b">
        <v>0</v>
      </c>
      <c r="E23">
        <v>5</v>
      </c>
      <c r="F23">
        <v>159</v>
      </c>
      <c r="G23" s="3">
        <v>45729.75634684028</v>
      </c>
      <c r="H23" t="b">
        <v>1</v>
      </c>
      <c r="I23" t="b">
        <v>0</v>
      </c>
      <c r="J23" t="s">
        <v>144</v>
      </c>
      <c r="K23" t="b">
        <v>0</v>
      </c>
      <c r="L23" s="3"/>
      <c r="M23" t="b">
        <v>1</v>
      </c>
      <c r="N23" s="3"/>
      <c r="O23">
        <v>0</v>
      </c>
      <c r="R23" t="s">
        <v>440</v>
      </c>
      <c r="S23" t="s">
        <v>441</v>
      </c>
      <c r="T23" t="s">
        <v>442</v>
      </c>
    </row>
    <row r="24" spans="1:20" x14ac:dyDescent="0.3">
      <c r="A24">
        <v>17771</v>
      </c>
      <c r="B24">
        <v>141</v>
      </c>
      <c r="C24">
        <v>1</v>
      </c>
      <c r="D24" t="b">
        <v>0</v>
      </c>
      <c r="E24">
        <v>9</v>
      </c>
      <c r="F24">
        <v>127</v>
      </c>
      <c r="G24" s="3">
        <v>45729.766360729169</v>
      </c>
      <c r="H24" t="b">
        <v>1</v>
      </c>
      <c r="I24" t="b">
        <v>0</v>
      </c>
      <c r="J24" t="s">
        <v>95</v>
      </c>
      <c r="K24" t="b">
        <v>0</v>
      </c>
      <c r="L24" s="3"/>
      <c r="M24" t="b">
        <v>1</v>
      </c>
      <c r="N24" s="3"/>
      <c r="O24">
        <v>0</v>
      </c>
      <c r="R24" t="s">
        <v>452</v>
      </c>
      <c r="S24" t="s">
        <v>453</v>
      </c>
      <c r="T24" t="s">
        <v>454</v>
      </c>
    </row>
    <row r="25" spans="1:20" x14ac:dyDescent="0.3">
      <c r="A25">
        <v>17661</v>
      </c>
      <c r="B25">
        <v>1440</v>
      </c>
      <c r="C25">
        <v>1</v>
      </c>
      <c r="D25" t="b">
        <v>0</v>
      </c>
      <c r="E25">
        <v>18</v>
      </c>
      <c r="F25">
        <v>72</v>
      </c>
      <c r="G25" s="3">
        <v>45727.613926770835</v>
      </c>
      <c r="H25" t="b">
        <v>1</v>
      </c>
      <c r="I25" t="b">
        <v>0</v>
      </c>
      <c r="J25" t="s">
        <v>642</v>
      </c>
      <c r="K25" t="b">
        <v>0</v>
      </c>
      <c r="L25" s="3"/>
      <c r="M25" t="b">
        <v>1</v>
      </c>
      <c r="N25" s="3"/>
      <c r="O25">
        <v>0</v>
      </c>
      <c r="R25" t="s">
        <v>583</v>
      </c>
      <c r="S25" t="s">
        <v>477</v>
      </c>
      <c r="T25" t="s">
        <v>478</v>
      </c>
    </row>
    <row r="26" spans="1:20" x14ac:dyDescent="0.3">
      <c r="A26">
        <v>17662</v>
      </c>
      <c r="B26">
        <v>41</v>
      </c>
      <c r="C26">
        <v>1</v>
      </c>
      <c r="D26" t="b">
        <v>0</v>
      </c>
      <c r="E26">
        <v>7</v>
      </c>
      <c r="F26">
        <v>184</v>
      </c>
      <c r="G26" s="3">
        <v>45729.413179201387</v>
      </c>
      <c r="H26" t="b">
        <v>1</v>
      </c>
      <c r="I26" t="b">
        <v>0</v>
      </c>
      <c r="J26" t="s">
        <v>180</v>
      </c>
      <c r="K26" t="b">
        <v>0</v>
      </c>
      <c r="L26" s="3"/>
      <c r="M26" t="b">
        <v>1</v>
      </c>
      <c r="N26" s="3"/>
      <c r="O26">
        <v>0</v>
      </c>
      <c r="R26" t="s">
        <v>446</v>
      </c>
      <c r="S26" t="s">
        <v>447</v>
      </c>
      <c r="T26" t="s">
        <v>448</v>
      </c>
    </row>
    <row r="27" spans="1:20" x14ac:dyDescent="0.3">
      <c r="A27">
        <v>17671</v>
      </c>
      <c r="B27">
        <v>1497</v>
      </c>
      <c r="C27">
        <v>1</v>
      </c>
      <c r="D27" t="b">
        <v>0</v>
      </c>
      <c r="E27">
        <v>13</v>
      </c>
      <c r="F27">
        <v>62</v>
      </c>
      <c r="G27" s="3">
        <v>45727.935959641203</v>
      </c>
      <c r="H27" t="b">
        <v>1</v>
      </c>
      <c r="I27" t="b">
        <v>0</v>
      </c>
      <c r="J27" t="s">
        <v>637</v>
      </c>
      <c r="K27" t="b">
        <v>0</v>
      </c>
      <c r="L27" s="3"/>
      <c r="M27" t="b">
        <v>1</v>
      </c>
      <c r="N27" s="3"/>
      <c r="O27">
        <v>0</v>
      </c>
      <c r="R27" t="s">
        <v>464</v>
      </c>
      <c r="S27" t="s">
        <v>465</v>
      </c>
      <c r="T27" t="s">
        <v>466</v>
      </c>
    </row>
    <row r="28" spans="1:20" x14ac:dyDescent="0.3">
      <c r="A28">
        <v>17679</v>
      </c>
      <c r="B28">
        <v>1289</v>
      </c>
      <c r="C28">
        <v>1</v>
      </c>
      <c r="D28" t="b">
        <v>0</v>
      </c>
      <c r="E28">
        <v>9</v>
      </c>
      <c r="F28">
        <v>195</v>
      </c>
      <c r="G28" s="3">
        <v>45728.518212696756</v>
      </c>
      <c r="H28" t="b">
        <v>1</v>
      </c>
      <c r="I28" t="b">
        <v>0</v>
      </c>
      <c r="J28" t="s">
        <v>629</v>
      </c>
      <c r="K28" t="b">
        <v>0</v>
      </c>
      <c r="L28" s="3"/>
      <c r="M28" t="b">
        <v>1</v>
      </c>
      <c r="N28" s="3"/>
      <c r="O28">
        <v>0</v>
      </c>
      <c r="R28" t="s">
        <v>452</v>
      </c>
      <c r="S28" t="s">
        <v>453</v>
      </c>
      <c r="T28" t="s">
        <v>454</v>
      </c>
    </row>
    <row r="29" spans="1:20" x14ac:dyDescent="0.3">
      <c r="A29">
        <v>17680</v>
      </c>
      <c r="B29">
        <v>62</v>
      </c>
      <c r="C29">
        <v>1</v>
      </c>
      <c r="D29" t="b">
        <v>0</v>
      </c>
      <c r="E29">
        <v>6</v>
      </c>
      <c r="F29">
        <v>141</v>
      </c>
      <c r="G29" s="3">
        <v>45728.517194131942</v>
      </c>
      <c r="H29" t="b">
        <v>1</v>
      </c>
      <c r="I29" t="b">
        <v>0</v>
      </c>
      <c r="J29" t="s">
        <v>153</v>
      </c>
      <c r="K29" t="b">
        <v>0</v>
      </c>
      <c r="L29" s="3"/>
      <c r="M29" t="b">
        <v>1</v>
      </c>
      <c r="N29" s="3"/>
      <c r="O29">
        <v>0</v>
      </c>
      <c r="R29" t="s">
        <v>443</v>
      </c>
      <c r="S29" t="s">
        <v>444</v>
      </c>
      <c r="T29" t="s">
        <v>445</v>
      </c>
    </row>
    <row r="30" spans="1:20" x14ac:dyDescent="0.3">
      <c r="A30">
        <v>17681</v>
      </c>
      <c r="B30">
        <v>293</v>
      </c>
      <c r="C30">
        <v>1</v>
      </c>
      <c r="D30" t="b">
        <v>0</v>
      </c>
      <c r="E30">
        <v>9</v>
      </c>
      <c r="F30">
        <v>171</v>
      </c>
      <c r="G30" s="3">
        <v>45728.518603090277</v>
      </c>
      <c r="H30" t="b">
        <v>1</v>
      </c>
      <c r="I30" t="b">
        <v>0</v>
      </c>
      <c r="J30" t="s">
        <v>544</v>
      </c>
      <c r="K30" t="b">
        <v>0</v>
      </c>
      <c r="L30" s="3"/>
      <c r="M30" t="b">
        <v>1</v>
      </c>
      <c r="N30" s="3"/>
      <c r="O30">
        <v>0</v>
      </c>
      <c r="R30" t="s">
        <v>452</v>
      </c>
      <c r="S30" t="s">
        <v>453</v>
      </c>
      <c r="T30" t="s">
        <v>454</v>
      </c>
    </row>
    <row r="31" spans="1:20" x14ac:dyDescent="0.3">
      <c r="A31">
        <v>17682</v>
      </c>
      <c r="B31">
        <v>166</v>
      </c>
      <c r="C31">
        <v>1</v>
      </c>
      <c r="D31" t="b">
        <v>0</v>
      </c>
      <c r="E31">
        <v>9</v>
      </c>
      <c r="F31">
        <v>164</v>
      </c>
      <c r="G31" s="3">
        <v>45728.518374155094</v>
      </c>
      <c r="H31" t="b">
        <v>1</v>
      </c>
      <c r="I31" t="b">
        <v>0</v>
      </c>
      <c r="J31" t="s">
        <v>220</v>
      </c>
      <c r="K31" t="b">
        <v>0</v>
      </c>
      <c r="L31" s="3"/>
      <c r="M31" t="b">
        <v>1</v>
      </c>
      <c r="N31" s="3"/>
      <c r="O31">
        <v>0</v>
      </c>
      <c r="R31" t="s">
        <v>452</v>
      </c>
      <c r="S31" t="s">
        <v>453</v>
      </c>
      <c r="T31" t="s">
        <v>454</v>
      </c>
    </row>
    <row r="32" spans="1:20" x14ac:dyDescent="0.3">
      <c r="A32">
        <v>17683</v>
      </c>
      <c r="B32">
        <v>325</v>
      </c>
      <c r="C32">
        <v>1</v>
      </c>
      <c r="D32" t="b">
        <v>0</v>
      </c>
      <c r="E32">
        <v>1</v>
      </c>
      <c r="F32">
        <v>180</v>
      </c>
      <c r="G32" s="3">
        <v>45728.521832256942</v>
      </c>
      <c r="H32" t="b">
        <v>1</v>
      </c>
      <c r="I32" t="b">
        <v>0</v>
      </c>
      <c r="J32" t="s">
        <v>640</v>
      </c>
      <c r="K32" t="b">
        <v>0</v>
      </c>
      <c r="L32" s="3"/>
      <c r="M32" t="b">
        <v>1</v>
      </c>
      <c r="N32" s="3"/>
      <c r="O32">
        <v>0</v>
      </c>
      <c r="R32" t="s">
        <v>428</v>
      </c>
      <c r="S32" t="s">
        <v>429</v>
      </c>
      <c r="T32" t="s">
        <v>430</v>
      </c>
    </row>
    <row r="33" spans="1:20" x14ac:dyDescent="0.3">
      <c r="A33">
        <v>17685</v>
      </c>
      <c r="B33">
        <v>48</v>
      </c>
      <c r="C33">
        <v>1</v>
      </c>
      <c r="D33" t="b">
        <v>0</v>
      </c>
      <c r="E33">
        <v>13</v>
      </c>
      <c r="F33">
        <v>135</v>
      </c>
      <c r="G33" s="3">
        <v>45728.527660069441</v>
      </c>
      <c r="H33" t="b">
        <v>1</v>
      </c>
      <c r="I33" t="b">
        <v>0</v>
      </c>
      <c r="J33" t="s">
        <v>283</v>
      </c>
      <c r="K33" t="b">
        <v>0</v>
      </c>
      <c r="L33" s="3"/>
      <c r="M33" t="b">
        <v>1</v>
      </c>
      <c r="N33" s="3"/>
      <c r="O33">
        <v>0</v>
      </c>
      <c r="R33" t="s">
        <v>464</v>
      </c>
      <c r="S33" t="s">
        <v>465</v>
      </c>
      <c r="T33" t="s">
        <v>466</v>
      </c>
    </row>
    <row r="34" spans="1:20" x14ac:dyDescent="0.3">
      <c r="A34">
        <v>17686</v>
      </c>
      <c r="B34">
        <v>1491</v>
      </c>
      <c r="C34">
        <v>1</v>
      </c>
      <c r="D34" t="b">
        <v>0</v>
      </c>
      <c r="E34">
        <v>9</v>
      </c>
      <c r="F34">
        <v>157</v>
      </c>
      <c r="G34" s="3">
        <v>45728.528868553243</v>
      </c>
      <c r="H34" t="b">
        <v>1</v>
      </c>
      <c r="I34" t="b">
        <v>0</v>
      </c>
      <c r="J34" t="s">
        <v>634</v>
      </c>
      <c r="K34" t="b">
        <v>0</v>
      </c>
      <c r="L34" s="3"/>
      <c r="M34" t="b">
        <v>1</v>
      </c>
      <c r="N34" s="3"/>
      <c r="O34">
        <v>0</v>
      </c>
      <c r="R34" t="s">
        <v>452</v>
      </c>
      <c r="S34" t="s">
        <v>453</v>
      </c>
      <c r="T34" t="s">
        <v>454</v>
      </c>
    </row>
    <row r="35" spans="1:20" x14ac:dyDescent="0.3">
      <c r="A35">
        <v>17687</v>
      </c>
      <c r="B35">
        <v>75</v>
      </c>
      <c r="C35">
        <v>1</v>
      </c>
      <c r="D35" t="b">
        <v>0</v>
      </c>
      <c r="E35">
        <v>9</v>
      </c>
      <c r="F35">
        <v>175</v>
      </c>
      <c r="G35" s="3">
        <v>45728.537402349539</v>
      </c>
      <c r="H35" t="b">
        <v>1</v>
      </c>
      <c r="I35" t="b">
        <v>0</v>
      </c>
      <c r="J35" t="s">
        <v>173</v>
      </c>
      <c r="K35" t="b">
        <v>0</v>
      </c>
      <c r="L35" s="3"/>
      <c r="M35" t="b">
        <v>1</v>
      </c>
      <c r="N35" s="3"/>
      <c r="O35">
        <v>0</v>
      </c>
      <c r="R35" t="s">
        <v>452</v>
      </c>
      <c r="S35" t="s">
        <v>453</v>
      </c>
      <c r="T35" t="s">
        <v>454</v>
      </c>
    </row>
    <row r="36" spans="1:20" x14ac:dyDescent="0.3">
      <c r="A36">
        <v>17688</v>
      </c>
      <c r="B36">
        <v>59</v>
      </c>
      <c r="C36">
        <v>1</v>
      </c>
      <c r="D36" t="b">
        <v>0</v>
      </c>
      <c r="E36">
        <v>9</v>
      </c>
      <c r="F36">
        <v>183</v>
      </c>
      <c r="G36" s="3">
        <v>45728.540209918981</v>
      </c>
      <c r="H36" t="b">
        <v>1</v>
      </c>
      <c r="I36" t="b">
        <v>0</v>
      </c>
      <c r="J36" t="s">
        <v>363</v>
      </c>
      <c r="K36" t="b">
        <v>0</v>
      </c>
      <c r="L36" s="3"/>
      <c r="M36" t="b">
        <v>1</v>
      </c>
      <c r="N36" s="3"/>
      <c r="O36">
        <v>0</v>
      </c>
      <c r="R36" t="s">
        <v>452</v>
      </c>
      <c r="S36" t="s">
        <v>453</v>
      </c>
      <c r="T36" t="s">
        <v>454</v>
      </c>
    </row>
    <row r="37" spans="1:20" x14ac:dyDescent="0.3">
      <c r="A37">
        <v>17689</v>
      </c>
      <c r="B37">
        <v>96</v>
      </c>
      <c r="C37">
        <v>1</v>
      </c>
      <c r="D37" t="b">
        <v>0</v>
      </c>
      <c r="E37">
        <v>18</v>
      </c>
      <c r="F37">
        <v>165</v>
      </c>
      <c r="G37" s="3">
        <v>45728.543630902779</v>
      </c>
      <c r="H37" t="b">
        <v>1</v>
      </c>
      <c r="I37" t="b">
        <v>0</v>
      </c>
      <c r="J37" t="s">
        <v>209</v>
      </c>
      <c r="K37" t="b">
        <v>0</v>
      </c>
      <c r="L37" s="3"/>
      <c r="M37" t="b">
        <v>1</v>
      </c>
      <c r="N37" s="3"/>
      <c r="O37">
        <v>0</v>
      </c>
      <c r="R37" t="s">
        <v>583</v>
      </c>
      <c r="S37" t="s">
        <v>477</v>
      </c>
      <c r="T37" t="s">
        <v>478</v>
      </c>
    </row>
    <row r="38" spans="1:20" x14ac:dyDescent="0.3">
      <c r="A38">
        <v>17690</v>
      </c>
      <c r="B38">
        <v>174</v>
      </c>
      <c r="C38">
        <v>1</v>
      </c>
      <c r="D38" t="b">
        <v>0</v>
      </c>
      <c r="E38">
        <v>12</v>
      </c>
      <c r="F38">
        <v>173</v>
      </c>
      <c r="G38" s="3">
        <v>45728.546371215278</v>
      </c>
      <c r="H38" t="b">
        <v>1</v>
      </c>
      <c r="I38" t="b">
        <v>0</v>
      </c>
      <c r="J38" t="s">
        <v>212</v>
      </c>
      <c r="K38" t="b">
        <v>0</v>
      </c>
      <c r="L38" s="3"/>
      <c r="M38" t="b">
        <v>1</v>
      </c>
      <c r="N38" s="3"/>
      <c r="O38">
        <v>0</v>
      </c>
      <c r="R38" t="s">
        <v>461</v>
      </c>
      <c r="S38" t="s">
        <v>462</v>
      </c>
      <c r="T38" t="s">
        <v>463</v>
      </c>
    </row>
    <row r="39" spans="1:20" x14ac:dyDescent="0.3">
      <c r="A39">
        <v>17691</v>
      </c>
      <c r="B39">
        <v>171</v>
      </c>
      <c r="C39">
        <v>1</v>
      </c>
      <c r="D39" t="b">
        <v>0</v>
      </c>
      <c r="E39">
        <v>9</v>
      </c>
      <c r="F39">
        <v>165</v>
      </c>
      <c r="G39" s="3">
        <v>45728.548762615741</v>
      </c>
      <c r="H39" t="b">
        <v>1</v>
      </c>
      <c r="I39" t="b">
        <v>0</v>
      </c>
      <c r="J39" t="s">
        <v>84</v>
      </c>
      <c r="K39" t="b">
        <v>0</v>
      </c>
      <c r="L39" s="3"/>
      <c r="M39" t="b">
        <v>1</v>
      </c>
      <c r="N39" s="3"/>
      <c r="O39">
        <v>0</v>
      </c>
      <c r="R39" t="s">
        <v>452</v>
      </c>
      <c r="S39" t="s">
        <v>453</v>
      </c>
      <c r="T39" t="s">
        <v>454</v>
      </c>
    </row>
    <row r="40" spans="1:20" x14ac:dyDescent="0.3">
      <c r="A40">
        <v>17692</v>
      </c>
      <c r="B40">
        <v>185</v>
      </c>
      <c r="C40">
        <v>1</v>
      </c>
      <c r="D40" t="b">
        <v>0</v>
      </c>
      <c r="E40">
        <v>9</v>
      </c>
      <c r="F40">
        <v>182</v>
      </c>
      <c r="G40" s="3">
        <v>45728.545435451386</v>
      </c>
      <c r="H40" t="b">
        <v>1</v>
      </c>
      <c r="I40" t="b">
        <v>0</v>
      </c>
      <c r="J40" t="s">
        <v>547</v>
      </c>
      <c r="K40" t="b">
        <v>0</v>
      </c>
      <c r="L40" s="3"/>
      <c r="M40" t="b">
        <v>1</v>
      </c>
      <c r="N40" s="3"/>
      <c r="O40">
        <v>0</v>
      </c>
      <c r="R40" t="s">
        <v>452</v>
      </c>
      <c r="S40" t="s">
        <v>453</v>
      </c>
      <c r="T40" t="s">
        <v>454</v>
      </c>
    </row>
    <row r="41" spans="1:20" x14ac:dyDescent="0.3">
      <c r="A41">
        <v>17693</v>
      </c>
      <c r="B41">
        <v>136</v>
      </c>
      <c r="C41">
        <v>1</v>
      </c>
      <c r="D41" t="b">
        <v>0</v>
      </c>
      <c r="E41">
        <v>9</v>
      </c>
      <c r="F41">
        <v>178</v>
      </c>
      <c r="G41" s="3">
        <v>45728.546046493058</v>
      </c>
      <c r="H41" t="b">
        <v>1</v>
      </c>
      <c r="I41" t="b">
        <v>0</v>
      </c>
      <c r="J41" t="s">
        <v>171</v>
      </c>
      <c r="K41" t="b">
        <v>0</v>
      </c>
      <c r="L41" s="3"/>
      <c r="M41" t="b">
        <v>1</v>
      </c>
      <c r="N41" s="3"/>
      <c r="O41">
        <v>0</v>
      </c>
      <c r="R41" t="s">
        <v>452</v>
      </c>
      <c r="S41" t="s">
        <v>453</v>
      </c>
      <c r="T41" t="s">
        <v>454</v>
      </c>
    </row>
    <row r="42" spans="1:20" x14ac:dyDescent="0.3">
      <c r="A42">
        <v>17705</v>
      </c>
      <c r="B42">
        <v>110</v>
      </c>
      <c r="C42">
        <v>1</v>
      </c>
      <c r="D42" t="b">
        <v>0</v>
      </c>
      <c r="E42">
        <v>12</v>
      </c>
      <c r="F42">
        <v>176</v>
      </c>
      <c r="G42" s="3">
        <v>45728.709020023147</v>
      </c>
      <c r="H42" t="b">
        <v>1</v>
      </c>
      <c r="I42" t="b">
        <v>0</v>
      </c>
      <c r="J42" t="s">
        <v>217</v>
      </c>
      <c r="K42" t="b">
        <v>0</v>
      </c>
      <c r="L42" s="3"/>
      <c r="M42" t="b">
        <v>1</v>
      </c>
      <c r="N42" s="3"/>
      <c r="O42">
        <v>0</v>
      </c>
      <c r="R42" t="s">
        <v>461</v>
      </c>
      <c r="S42" t="s">
        <v>462</v>
      </c>
      <c r="T42" t="s">
        <v>463</v>
      </c>
    </row>
    <row r="43" spans="1:20" x14ac:dyDescent="0.3">
      <c r="A43">
        <v>17316</v>
      </c>
      <c r="B43">
        <v>165</v>
      </c>
      <c r="C43">
        <v>1</v>
      </c>
      <c r="D43" t="b">
        <v>0</v>
      </c>
      <c r="E43">
        <v>13</v>
      </c>
      <c r="F43">
        <v>157</v>
      </c>
      <c r="G43" s="3">
        <v>45728.643261655096</v>
      </c>
      <c r="H43" t="b">
        <v>1</v>
      </c>
      <c r="I43" t="b">
        <v>0</v>
      </c>
      <c r="J43" t="s">
        <v>347</v>
      </c>
      <c r="K43" t="b">
        <v>0</v>
      </c>
      <c r="L43" s="3"/>
      <c r="M43" t="b">
        <v>1</v>
      </c>
      <c r="N43" s="3"/>
      <c r="O43">
        <v>0</v>
      </c>
      <c r="R43" t="s">
        <v>464</v>
      </c>
      <c r="S43" t="s">
        <v>465</v>
      </c>
      <c r="T43" t="s">
        <v>466</v>
      </c>
    </row>
    <row r="44" spans="1:20" x14ac:dyDescent="0.3">
      <c r="A44">
        <v>17344</v>
      </c>
      <c r="B44">
        <v>61</v>
      </c>
      <c r="C44">
        <v>1</v>
      </c>
      <c r="D44" t="b">
        <v>0</v>
      </c>
      <c r="E44">
        <v>7</v>
      </c>
      <c r="F44">
        <v>172</v>
      </c>
      <c r="G44" s="3">
        <v>45721.618539467592</v>
      </c>
      <c r="H44" t="b">
        <v>1</v>
      </c>
      <c r="I44" t="b">
        <v>0</v>
      </c>
      <c r="J44" t="s">
        <v>305</v>
      </c>
      <c r="K44" t="b">
        <v>0</v>
      </c>
      <c r="L44" s="3"/>
      <c r="M44" t="b">
        <v>1</v>
      </c>
      <c r="N44" s="3"/>
      <c r="O44">
        <v>0</v>
      </c>
      <c r="R44" t="s">
        <v>446</v>
      </c>
      <c r="S44" t="s">
        <v>447</v>
      </c>
      <c r="T44" t="s">
        <v>448</v>
      </c>
    </row>
    <row r="45" spans="1:20" x14ac:dyDescent="0.3">
      <c r="A45">
        <v>17485</v>
      </c>
      <c r="B45">
        <v>97</v>
      </c>
      <c r="C45">
        <v>1</v>
      </c>
      <c r="D45" t="b">
        <v>0</v>
      </c>
      <c r="E45">
        <v>13</v>
      </c>
      <c r="F45">
        <v>187</v>
      </c>
      <c r="G45" s="3">
        <v>45725.01347982639</v>
      </c>
      <c r="H45" t="b">
        <v>1</v>
      </c>
      <c r="I45" t="b">
        <v>0</v>
      </c>
      <c r="J45" t="s">
        <v>120</v>
      </c>
      <c r="K45" t="b">
        <v>0</v>
      </c>
      <c r="L45" s="3"/>
      <c r="M45" t="b">
        <v>1</v>
      </c>
      <c r="N45" s="3"/>
      <c r="O45">
        <v>0</v>
      </c>
      <c r="R45" t="s">
        <v>464</v>
      </c>
      <c r="S45" t="s">
        <v>465</v>
      </c>
      <c r="T45" t="s">
        <v>466</v>
      </c>
    </row>
    <row r="46" spans="1:20" x14ac:dyDescent="0.3">
      <c r="A46">
        <v>17658</v>
      </c>
      <c r="B46">
        <v>1438</v>
      </c>
      <c r="C46">
        <v>1</v>
      </c>
      <c r="D46" t="b">
        <v>0</v>
      </c>
      <c r="E46">
        <v>9</v>
      </c>
      <c r="F46">
        <v>173</v>
      </c>
      <c r="G46" s="3">
        <v>45727.493325381947</v>
      </c>
      <c r="H46" t="b">
        <v>1</v>
      </c>
      <c r="I46" t="b">
        <v>0</v>
      </c>
      <c r="J46" t="s">
        <v>627</v>
      </c>
      <c r="K46" t="b">
        <v>0</v>
      </c>
      <c r="L46" s="3"/>
      <c r="M46" t="b">
        <v>1</v>
      </c>
      <c r="N46" s="3"/>
      <c r="O46">
        <v>0</v>
      </c>
      <c r="R46" t="s">
        <v>452</v>
      </c>
      <c r="S46" t="s">
        <v>453</v>
      </c>
      <c r="T46" t="s">
        <v>454</v>
      </c>
    </row>
    <row r="47" spans="1:20" x14ac:dyDescent="0.3">
      <c r="A47">
        <v>17664</v>
      </c>
      <c r="B47">
        <v>52</v>
      </c>
      <c r="C47">
        <v>1</v>
      </c>
      <c r="D47" t="b">
        <v>0</v>
      </c>
      <c r="E47">
        <v>12</v>
      </c>
      <c r="F47">
        <v>169</v>
      </c>
      <c r="G47" s="3">
        <v>45727.64692496528</v>
      </c>
      <c r="H47" t="b">
        <v>1</v>
      </c>
      <c r="I47" t="b">
        <v>0</v>
      </c>
      <c r="J47" t="s">
        <v>353</v>
      </c>
      <c r="K47" t="b">
        <v>0</v>
      </c>
      <c r="L47" s="3"/>
      <c r="M47" t="b">
        <v>1</v>
      </c>
      <c r="N47" s="3"/>
      <c r="O47">
        <v>0</v>
      </c>
      <c r="R47" t="s">
        <v>461</v>
      </c>
      <c r="S47" t="s">
        <v>462</v>
      </c>
      <c r="T47" t="s">
        <v>463</v>
      </c>
    </row>
    <row r="48" spans="1:20" x14ac:dyDescent="0.3">
      <c r="A48">
        <v>17722</v>
      </c>
      <c r="B48">
        <v>151</v>
      </c>
      <c r="C48">
        <v>1</v>
      </c>
      <c r="D48" t="b">
        <v>0</v>
      </c>
      <c r="E48">
        <v>5</v>
      </c>
      <c r="F48">
        <v>158</v>
      </c>
      <c r="G48" s="3">
        <v>45728.884887384258</v>
      </c>
      <c r="H48" t="b">
        <v>1</v>
      </c>
      <c r="I48" t="b">
        <v>0</v>
      </c>
      <c r="J48" t="s">
        <v>295</v>
      </c>
      <c r="K48" t="b">
        <v>0</v>
      </c>
      <c r="L48" s="3"/>
      <c r="M48" t="b">
        <v>1</v>
      </c>
      <c r="N48" s="3"/>
      <c r="O48">
        <v>0</v>
      </c>
      <c r="R48" t="s">
        <v>440</v>
      </c>
      <c r="S48" t="s">
        <v>441</v>
      </c>
      <c r="T48" t="s">
        <v>442</v>
      </c>
    </row>
    <row r="49" spans="1:20" x14ac:dyDescent="0.3">
      <c r="A49">
        <v>17723</v>
      </c>
      <c r="B49">
        <v>93</v>
      </c>
      <c r="C49">
        <v>1</v>
      </c>
      <c r="D49" t="b">
        <v>0</v>
      </c>
      <c r="E49">
        <v>7</v>
      </c>
      <c r="F49">
        <v>178</v>
      </c>
      <c r="G49" s="3">
        <v>45728.894088622685</v>
      </c>
      <c r="H49" t="b">
        <v>1</v>
      </c>
      <c r="I49" t="b">
        <v>0</v>
      </c>
      <c r="J49" t="s">
        <v>550</v>
      </c>
      <c r="K49" t="b">
        <v>0</v>
      </c>
      <c r="L49" s="3"/>
      <c r="M49" t="b">
        <v>1</v>
      </c>
      <c r="N49" s="3"/>
      <c r="O49">
        <v>0</v>
      </c>
      <c r="R49" t="s">
        <v>446</v>
      </c>
      <c r="S49" t="s">
        <v>447</v>
      </c>
      <c r="T49" t="s">
        <v>448</v>
      </c>
    </row>
    <row r="50" spans="1:20" x14ac:dyDescent="0.3">
      <c r="A50">
        <v>17724</v>
      </c>
      <c r="B50">
        <v>239</v>
      </c>
      <c r="C50">
        <v>1</v>
      </c>
      <c r="D50" t="b">
        <v>0</v>
      </c>
      <c r="E50">
        <v>9</v>
      </c>
      <c r="F50">
        <v>43</v>
      </c>
      <c r="G50" s="3">
        <v>45728.94046096065</v>
      </c>
      <c r="H50" t="b">
        <v>1</v>
      </c>
      <c r="I50" t="b">
        <v>0</v>
      </c>
      <c r="J50" t="s">
        <v>331</v>
      </c>
      <c r="K50" t="b">
        <v>0</v>
      </c>
      <c r="L50" s="3"/>
      <c r="M50" t="b">
        <v>1</v>
      </c>
      <c r="N50" s="3"/>
      <c r="O50">
        <v>0</v>
      </c>
      <c r="R50" t="s">
        <v>452</v>
      </c>
      <c r="S50" t="s">
        <v>453</v>
      </c>
      <c r="T50" t="s">
        <v>454</v>
      </c>
    </row>
    <row r="51" spans="1:20" x14ac:dyDescent="0.3">
      <c r="A51">
        <v>17729</v>
      </c>
      <c r="B51">
        <v>9</v>
      </c>
      <c r="C51">
        <v>1</v>
      </c>
      <c r="D51" t="b">
        <v>0</v>
      </c>
      <c r="E51">
        <v>9</v>
      </c>
      <c r="F51">
        <v>171</v>
      </c>
      <c r="G51" s="3">
        <v>45729.327034571761</v>
      </c>
      <c r="H51" t="b">
        <v>1</v>
      </c>
      <c r="I51" t="b">
        <v>0</v>
      </c>
      <c r="J51" t="s">
        <v>344</v>
      </c>
      <c r="K51" t="b">
        <v>0</v>
      </c>
      <c r="L51" s="3"/>
      <c r="M51" t="b">
        <v>1</v>
      </c>
      <c r="N51" s="3"/>
      <c r="O51">
        <v>0</v>
      </c>
      <c r="R51" t="s">
        <v>452</v>
      </c>
      <c r="S51" t="s">
        <v>453</v>
      </c>
      <c r="T51" t="s">
        <v>454</v>
      </c>
    </row>
    <row r="52" spans="1:20" x14ac:dyDescent="0.3">
      <c r="A52">
        <v>17735</v>
      </c>
      <c r="B52">
        <v>31</v>
      </c>
      <c r="C52">
        <v>1</v>
      </c>
      <c r="D52" t="b">
        <v>0</v>
      </c>
      <c r="E52">
        <v>9</v>
      </c>
      <c r="F52">
        <v>175</v>
      </c>
      <c r="G52" s="3">
        <v>45729.481963391205</v>
      </c>
      <c r="H52" t="b">
        <v>1</v>
      </c>
      <c r="I52" t="b">
        <v>0</v>
      </c>
      <c r="J52" t="s">
        <v>246</v>
      </c>
      <c r="K52" t="b">
        <v>0</v>
      </c>
      <c r="L52" s="3"/>
      <c r="M52" t="b">
        <v>1</v>
      </c>
      <c r="N52" s="3"/>
      <c r="O52">
        <v>0</v>
      </c>
      <c r="R52" t="s">
        <v>452</v>
      </c>
      <c r="S52" t="s">
        <v>453</v>
      </c>
      <c r="T52" t="s">
        <v>454</v>
      </c>
    </row>
    <row r="53" spans="1:20" x14ac:dyDescent="0.3">
      <c r="A53">
        <v>17736</v>
      </c>
      <c r="B53">
        <v>243</v>
      </c>
      <c r="C53">
        <v>1</v>
      </c>
      <c r="D53" t="b">
        <v>1</v>
      </c>
      <c r="E53">
        <v>6</v>
      </c>
      <c r="F53">
        <v>150</v>
      </c>
      <c r="G53" s="3">
        <v>45729.486784108798</v>
      </c>
      <c r="H53" t="b">
        <v>1</v>
      </c>
      <c r="I53" t="b">
        <v>0</v>
      </c>
      <c r="J53" t="s">
        <v>105</v>
      </c>
      <c r="K53" t="b">
        <v>0</v>
      </c>
      <c r="L53" s="3"/>
      <c r="M53" t="b">
        <v>1</v>
      </c>
      <c r="N53" s="3"/>
      <c r="O53">
        <v>0</v>
      </c>
      <c r="R53" t="s">
        <v>443</v>
      </c>
      <c r="S53" t="s">
        <v>444</v>
      </c>
      <c r="T53" t="s">
        <v>445</v>
      </c>
    </row>
    <row r="54" spans="1:20" x14ac:dyDescent="0.3">
      <c r="A54">
        <v>17737</v>
      </c>
      <c r="B54">
        <v>256</v>
      </c>
      <c r="C54">
        <v>1</v>
      </c>
      <c r="D54" t="b">
        <v>0</v>
      </c>
      <c r="E54">
        <v>18</v>
      </c>
      <c r="F54">
        <v>171</v>
      </c>
      <c r="G54" s="3">
        <v>45729.489171145833</v>
      </c>
      <c r="H54" t="b">
        <v>1</v>
      </c>
      <c r="I54" t="b">
        <v>0</v>
      </c>
      <c r="J54" t="s">
        <v>325</v>
      </c>
      <c r="K54" t="b">
        <v>0</v>
      </c>
      <c r="L54" s="3"/>
      <c r="M54" t="b">
        <v>1</v>
      </c>
      <c r="N54" s="3"/>
      <c r="O54">
        <v>0</v>
      </c>
      <c r="R54" t="s">
        <v>583</v>
      </c>
      <c r="S54" t="s">
        <v>477</v>
      </c>
      <c r="T54" t="s">
        <v>478</v>
      </c>
    </row>
    <row r="55" spans="1:20" x14ac:dyDescent="0.3">
      <c r="A55">
        <v>17738</v>
      </c>
      <c r="B55">
        <v>115</v>
      </c>
      <c r="C55">
        <v>1</v>
      </c>
      <c r="D55" t="b">
        <v>0</v>
      </c>
      <c r="E55">
        <v>8</v>
      </c>
      <c r="F55">
        <v>153</v>
      </c>
      <c r="G55" s="3">
        <v>45729.489740011573</v>
      </c>
      <c r="H55" t="b">
        <v>1</v>
      </c>
      <c r="I55" t="b">
        <v>0</v>
      </c>
      <c r="J55" t="s">
        <v>323</v>
      </c>
      <c r="K55" t="b">
        <v>0</v>
      </c>
      <c r="L55" s="3"/>
      <c r="M55" t="b">
        <v>1</v>
      </c>
      <c r="N55" s="3"/>
      <c r="O55">
        <v>0</v>
      </c>
      <c r="R55" t="s">
        <v>449</v>
      </c>
      <c r="S55" t="s">
        <v>450</v>
      </c>
      <c r="T55" t="s">
        <v>451</v>
      </c>
    </row>
    <row r="56" spans="1:20" x14ac:dyDescent="0.3">
      <c r="A56">
        <v>17739</v>
      </c>
      <c r="B56">
        <v>275</v>
      </c>
      <c r="C56">
        <v>1</v>
      </c>
      <c r="D56" t="b">
        <v>0</v>
      </c>
      <c r="E56">
        <v>9</v>
      </c>
      <c r="F56">
        <v>180</v>
      </c>
      <c r="G56" s="3">
        <v>45729.504330208336</v>
      </c>
      <c r="H56" t="b">
        <v>1</v>
      </c>
      <c r="I56" t="b">
        <v>0</v>
      </c>
      <c r="J56" t="s">
        <v>343</v>
      </c>
      <c r="K56" t="b">
        <v>0</v>
      </c>
      <c r="L56" s="3"/>
      <c r="M56" t="b">
        <v>1</v>
      </c>
      <c r="N56" s="3"/>
      <c r="O56">
        <v>0</v>
      </c>
      <c r="R56" t="s">
        <v>452</v>
      </c>
      <c r="S56" t="s">
        <v>453</v>
      </c>
      <c r="T56" t="s">
        <v>454</v>
      </c>
    </row>
    <row r="57" spans="1:20" x14ac:dyDescent="0.3">
      <c r="A57">
        <v>17740</v>
      </c>
      <c r="B57">
        <v>295</v>
      </c>
      <c r="C57">
        <v>1</v>
      </c>
      <c r="D57" t="b">
        <v>0</v>
      </c>
      <c r="E57">
        <v>9</v>
      </c>
      <c r="F57">
        <v>176</v>
      </c>
      <c r="G57" s="3">
        <v>45729.518865509257</v>
      </c>
      <c r="H57" t="b">
        <v>1</v>
      </c>
      <c r="I57" t="b">
        <v>0</v>
      </c>
      <c r="J57" t="s">
        <v>558</v>
      </c>
      <c r="K57" t="b">
        <v>0</v>
      </c>
      <c r="L57" s="3"/>
      <c r="M57" t="b">
        <v>1</v>
      </c>
      <c r="N57" s="3"/>
      <c r="O57">
        <v>0</v>
      </c>
      <c r="R57" t="s">
        <v>452</v>
      </c>
      <c r="S57" t="s">
        <v>453</v>
      </c>
      <c r="T57" t="s">
        <v>454</v>
      </c>
    </row>
    <row r="58" spans="1:20" x14ac:dyDescent="0.3">
      <c r="A58">
        <v>17741</v>
      </c>
      <c r="B58">
        <v>33</v>
      </c>
      <c r="C58">
        <v>1</v>
      </c>
      <c r="D58" t="b">
        <v>0</v>
      </c>
      <c r="E58">
        <v>7</v>
      </c>
      <c r="F58">
        <v>185</v>
      </c>
      <c r="G58" s="3">
        <v>45729.508171180554</v>
      </c>
      <c r="H58" t="b">
        <v>1</v>
      </c>
      <c r="I58" t="b">
        <v>0</v>
      </c>
      <c r="J58" t="s">
        <v>191</v>
      </c>
      <c r="K58" t="b">
        <v>0</v>
      </c>
      <c r="L58" s="3"/>
      <c r="M58" t="b">
        <v>1</v>
      </c>
      <c r="N58" s="3"/>
      <c r="O58">
        <v>0</v>
      </c>
      <c r="R58" t="s">
        <v>446</v>
      </c>
      <c r="S58" t="s">
        <v>447</v>
      </c>
      <c r="T58" t="s">
        <v>448</v>
      </c>
    </row>
    <row r="59" spans="1:20" x14ac:dyDescent="0.3">
      <c r="A59">
        <v>17742</v>
      </c>
      <c r="B59">
        <v>122</v>
      </c>
      <c r="C59">
        <v>1</v>
      </c>
      <c r="D59" t="b">
        <v>0</v>
      </c>
      <c r="E59">
        <v>13</v>
      </c>
      <c r="F59">
        <v>103</v>
      </c>
      <c r="G59" s="3">
        <v>45729.518102465277</v>
      </c>
      <c r="H59" t="b">
        <v>1</v>
      </c>
      <c r="I59" t="b">
        <v>0</v>
      </c>
      <c r="J59" t="s">
        <v>240</v>
      </c>
      <c r="K59" t="b">
        <v>0</v>
      </c>
      <c r="L59" s="3"/>
      <c r="M59" t="b">
        <v>1</v>
      </c>
      <c r="N59" s="3"/>
      <c r="O59">
        <v>0</v>
      </c>
      <c r="R59" t="s">
        <v>464</v>
      </c>
      <c r="S59" t="s">
        <v>465</v>
      </c>
      <c r="T59" t="s">
        <v>466</v>
      </c>
    </row>
    <row r="60" spans="1:20" x14ac:dyDescent="0.3">
      <c r="A60">
        <v>17743</v>
      </c>
      <c r="B60">
        <v>1515</v>
      </c>
      <c r="C60">
        <v>1</v>
      </c>
      <c r="D60" t="b">
        <v>0</v>
      </c>
      <c r="E60">
        <v>9</v>
      </c>
      <c r="F60">
        <v>122</v>
      </c>
      <c r="G60" s="3">
        <v>45729.54231153935</v>
      </c>
      <c r="H60" t="b">
        <v>1</v>
      </c>
      <c r="I60" t="b">
        <v>0</v>
      </c>
      <c r="J60" t="s">
        <v>628</v>
      </c>
      <c r="K60" t="b">
        <v>0</v>
      </c>
      <c r="L60" s="3"/>
      <c r="M60" t="b">
        <v>1</v>
      </c>
      <c r="N60" s="3"/>
      <c r="O60">
        <v>0</v>
      </c>
      <c r="R60" t="s">
        <v>452</v>
      </c>
      <c r="S60" t="s">
        <v>453</v>
      </c>
      <c r="T60" t="s">
        <v>454</v>
      </c>
    </row>
    <row r="61" spans="1:20" x14ac:dyDescent="0.3">
      <c r="A61">
        <v>17744</v>
      </c>
      <c r="B61">
        <v>56</v>
      </c>
      <c r="C61">
        <v>1</v>
      </c>
      <c r="D61" t="b">
        <v>0</v>
      </c>
      <c r="E61">
        <v>13</v>
      </c>
      <c r="F61">
        <v>187</v>
      </c>
      <c r="G61" s="3">
        <v>45729.556933414351</v>
      </c>
      <c r="H61" t="b">
        <v>1</v>
      </c>
      <c r="I61" t="b">
        <v>0</v>
      </c>
      <c r="J61" t="s">
        <v>156</v>
      </c>
      <c r="K61" t="b">
        <v>0</v>
      </c>
      <c r="L61" s="3"/>
      <c r="M61" t="b">
        <v>1</v>
      </c>
      <c r="N61" s="3"/>
      <c r="O61">
        <v>0</v>
      </c>
      <c r="R61" t="s">
        <v>464</v>
      </c>
      <c r="S61" t="s">
        <v>465</v>
      </c>
      <c r="T61" t="s">
        <v>466</v>
      </c>
    </row>
    <row r="62" spans="1:20" x14ac:dyDescent="0.3">
      <c r="A62">
        <v>17745</v>
      </c>
      <c r="B62">
        <v>133</v>
      </c>
      <c r="C62">
        <v>1</v>
      </c>
      <c r="D62" t="b">
        <v>0</v>
      </c>
      <c r="E62">
        <v>9</v>
      </c>
      <c r="F62">
        <v>175</v>
      </c>
      <c r="G62" s="3">
        <v>45729.562563969906</v>
      </c>
      <c r="H62" t="b">
        <v>1</v>
      </c>
      <c r="I62" t="b">
        <v>0</v>
      </c>
      <c r="J62" t="s">
        <v>267</v>
      </c>
      <c r="K62" t="b">
        <v>0</v>
      </c>
      <c r="L62" s="3"/>
      <c r="M62" t="b">
        <v>1</v>
      </c>
      <c r="N62" s="3"/>
      <c r="O62">
        <v>0</v>
      </c>
      <c r="R62" t="s">
        <v>452</v>
      </c>
      <c r="S62" t="s">
        <v>453</v>
      </c>
      <c r="T62" t="s">
        <v>454</v>
      </c>
    </row>
    <row r="63" spans="1:20" x14ac:dyDescent="0.3">
      <c r="A63">
        <v>17746</v>
      </c>
      <c r="B63">
        <v>77</v>
      </c>
      <c r="C63">
        <v>1</v>
      </c>
      <c r="D63" t="b">
        <v>0</v>
      </c>
      <c r="E63">
        <v>8</v>
      </c>
      <c r="F63">
        <v>165</v>
      </c>
      <c r="G63" s="3">
        <v>45729.587393171299</v>
      </c>
      <c r="H63" t="b">
        <v>1</v>
      </c>
      <c r="I63" t="b">
        <v>0</v>
      </c>
      <c r="J63" t="s">
        <v>124</v>
      </c>
      <c r="K63" t="b">
        <v>0</v>
      </c>
      <c r="L63" s="3"/>
      <c r="M63" t="b">
        <v>1</v>
      </c>
      <c r="N63" s="3"/>
      <c r="O63">
        <v>0</v>
      </c>
      <c r="R63" t="s">
        <v>449</v>
      </c>
      <c r="S63" t="s">
        <v>450</v>
      </c>
      <c r="T63" t="s">
        <v>451</v>
      </c>
    </row>
    <row r="64" spans="1:20" x14ac:dyDescent="0.3">
      <c r="A64">
        <v>17747</v>
      </c>
      <c r="B64">
        <v>160</v>
      </c>
      <c r="C64">
        <v>1</v>
      </c>
      <c r="D64" t="b">
        <v>0</v>
      </c>
      <c r="E64">
        <v>9</v>
      </c>
      <c r="F64">
        <v>181</v>
      </c>
      <c r="G64" s="3">
        <v>45729.604514155093</v>
      </c>
      <c r="H64" t="b">
        <v>1</v>
      </c>
      <c r="I64" t="b">
        <v>0</v>
      </c>
      <c r="J64" t="s">
        <v>243</v>
      </c>
      <c r="K64" t="b">
        <v>0</v>
      </c>
      <c r="L64" s="3"/>
      <c r="M64" t="b">
        <v>1</v>
      </c>
      <c r="N64" s="3"/>
      <c r="O64">
        <v>0</v>
      </c>
      <c r="R64" t="s">
        <v>452</v>
      </c>
      <c r="S64" t="s">
        <v>453</v>
      </c>
      <c r="T64" t="s">
        <v>454</v>
      </c>
    </row>
    <row r="65" spans="1:20" x14ac:dyDescent="0.3">
      <c r="A65">
        <v>17748</v>
      </c>
      <c r="B65">
        <v>297</v>
      </c>
      <c r="C65">
        <v>1</v>
      </c>
      <c r="D65" t="b">
        <v>0</v>
      </c>
      <c r="E65">
        <v>9</v>
      </c>
      <c r="F65">
        <v>182</v>
      </c>
      <c r="G65" s="3">
        <v>45729.604658912038</v>
      </c>
      <c r="H65" t="b">
        <v>1</v>
      </c>
      <c r="I65" t="b">
        <v>0</v>
      </c>
      <c r="J65" t="s">
        <v>542</v>
      </c>
      <c r="K65" t="b">
        <v>0</v>
      </c>
      <c r="L65" s="3"/>
      <c r="M65" t="b">
        <v>1</v>
      </c>
      <c r="N65" s="3"/>
      <c r="O65">
        <v>0</v>
      </c>
      <c r="R65" t="s">
        <v>452</v>
      </c>
      <c r="S65" t="s">
        <v>453</v>
      </c>
      <c r="T65" t="s">
        <v>454</v>
      </c>
    </row>
    <row r="66" spans="1:20" x14ac:dyDescent="0.3">
      <c r="A66">
        <v>17750</v>
      </c>
      <c r="B66">
        <v>53</v>
      </c>
      <c r="C66">
        <v>1</v>
      </c>
      <c r="D66" t="b">
        <v>0</v>
      </c>
      <c r="E66">
        <v>13</v>
      </c>
      <c r="F66">
        <v>154</v>
      </c>
      <c r="G66" s="3">
        <v>45729.611043946759</v>
      </c>
      <c r="H66" t="b">
        <v>1</v>
      </c>
      <c r="I66" t="b">
        <v>0</v>
      </c>
      <c r="J66" t="s">
        <v>231</v>
      </c>
      <c r="K66" t="b">
        <v>0</v>
      </c>
      <c r="L66" s="3"/>
      <c r="M66" t="b">
        <v>1</v>
      </c>
      <c r="N66" s="3"/>
      <c r="O66">
        <v>0</v>
      </c>
      <c r="R66" t="s">
        <v>464</v>
      </c>
      <c r="S66" t="s">
        <v>465</v>
      </c>
      <c r="T66" t="s">
        <v>466</v>
      </c>
    </row>
    <row r="67" spans="1:20" x14ac:dyDescent="0.3">
      <c r="A67">
        <v>17751</v>
      </c>
      <c r="B67">
        <v>146</v>
      </c>
      <c r="C67">
        <v>1</v>
      </c>
      <c r="D67" t="b">
        <v>0</v>
      </c>
      <c r="E67">
        <v>13</v>
      </c>
      <c r="F67">
        <v>218</v>
      </c>
      <c r="G67" s="3">
        <v>45729.611560648147</v>
      </c>
      <c r="H67" t="b">
        <v>1</v>
      </c>
      <c r="I67" t="b">
        <v>0</v>
      </c>
      <c r="J67" t="s">
        <v>113</v>
      </c>
      <c r="K67" t="b">
        <v>0</v>
      </c>
      <c r="L67" s="3"/>
      <c r="M67" t="b">
        <v>1</v>
      </c>
      <c r="N67" s="3"/>
      <c r="O67">
        <v>0</v>
      </c>
      <c r="R67" t="s">
        <v>464</v>
      </c>
      <c r="S67" t="s">
        <v>465</v>
      </c>
      <c r="T67" t="s">
        <v>466</v>
      </c>
    </row>
    <row r="68" spans="1:20" x14ac:dyDescent="0.3">
      <c r="A68">
        <v>17753</v>
      </c>
      <c r="B68">
        <v>153</v>
      </c>
      <c r="C68">
        <v>1</v>
      </c>
      <c r="D68" t="b">
        <v>0</v>
      </c>
      <c r="E68">
        <v>9</v>
      </c>
      <c r="F68">
        <v>169</v>
      </c>
      <c r="G68" s="3">
        <v>45729.647246377317</v>
      </c>
      <c r="H68" t="b">
        <v>1</v>
      </c>
      <c r="I68" t="b">
        <v>0</v>
      </c>
      <c r="J68" t="s">
        <v>248</v>
      </c>
      <c r="K68" t="b">
        <v>0</v>
      </c>
      <c r="L68" s="3"/>
      <c r="M68" t="b">
        <v>1</v>
      </c>
      <c r="N68" s="3"/>
      <c r="O68">
        <v>0</v>
      </c>
      <c r="R68" t="s">
        <v>452</v>
      </c>
      <c r="S68" t="s">
        <v>453</v>
      </c>
      <c r="T68" t="s">
        <v>454</v>
      </c>
    </row>
    <row r="69" spans="1:20" x14ac:dyDescent="0.3">
      <c r="A69">
        <v>17754</v>
      </c>
      <c r="B69">
        <v>17</v>
      </c>
      <c r="C69">
        <v>1</v>
      </c>
      <c r="D69" t="b">
        <v>0</v>
      </c>
      <c r="E69">
        <v>9</v>
      </c>
      <c r="F69">
        <v>160</v>
      </c>
      <c r="G69" s="3">
        <v>45729.65672820602</v>
      </c>
      <c r="H69" t="b">
        <v>1</v>
      </c>
      <c r="I69" t="b">
        <v>0</v>
      </c>
      <c r="J69" t="s">
        <v>310</v>
      </c>
      <c r="K69" t="b">
        <v>0</v>
      </c>
      <c r="L69" s="3"/>
      <c r="M69" t="b">
        <v>1</v>
      </c>
      <c r="N69" s="3"/>
      <c r="O69">
        <v>0</v>
      </c>
      <c r="R69" t="s">
        <v>452</v>
      </c>
      <c r="S69" t="s">
        <v>453</v>
      </c>
      <c r="T69" t="s">
        <v>454</v>
      </c>
    </row>
    <row r="70" spans="1:20" x14ac:dyDescent="0.3">
      <c r="A70">
        <v>17755</v>
      </c>
      <c r="B70">
        <v>58</v>
      </c>
      <c r="C70">
        <v>1</v>
      </c>
      <c r="D70" t="b">
        <v>0</v>
      </c>
      <c r="E70">
        <v>12</v>
      </c>
      <c r="F70">
        <v>148</v>
      </c>
      <c r="G70" s="3">
        <v>45729.667943599539</v>
      </c>
      <c r="H70" t="b">
        <v>1</v>
      </c>
      <c r="I70" t="b">
        <v>0</v>
      </c>
      <c r="J70" t="s">
        <v>181</v>
      </c>
      <c r="K70" t="b">
        <v>0</v>
      </c>
      <c r="L70" s="3"/>
      <c r="M70" t="b">
        <v>1</v>
      </c>
      <c r="N70" s="3"/>
      <c r="O70">
        <v>0</v>
      </c>
      <c r="R70" t="s">
        <v>461</v>
      </c>
      <c r="S70" t="s">
        <v>462</v>
      </c>
      <c r="T70" t="s">
        <v>463</v>
      </c>
    </row>
    <row r="71" spans="1:20" x14ac:dyDescent="0.3">
      <c r="A71">
        <v>17756</v>
      </c>
      <c r="B71">
        <v>119</v>
      </c>
      <c r="C71">
        <v>1</v>
      </c>
      <c r="D71" t="b">
        <v>0</v>
      </c>
      <c r="E71">
        <v>13</v>
      </c>
      <c r="F71">
        <v>168</v>
      </c>
      <c r="G71" s="3">
        <v>45729.673748726855</v>
      </c>
      <c r="H71" t="b">
        <v>1</v>
      </c>
      <c r="I71" t="b">
        <v>0</v>
      </c>
      <c r="J71" t="s">
        <v>233</v>
      </c>
      <c r="K71" t="b">
        <v>0</v>
      </c>
      <c r="L71" s="3"/>
      <c r="M71" t="b">
        <v>1</v>
      </c>
      <c r="N71" s="3"/>
      <c r="O71">
        <v>0</v>
      </c>
      <c r="R71" t="s">
        <v>464</v>
      </c>
      <c r="S71" t="s">
        <v>465</v>
      </c>
      <c r="T71" t="s">
        <v>466</v>
      </c>
    </row>
    <row r="72" spans="1:20" x14ac:dyDescent="0.3">
      <c r="A72">
        <v>17757</v>
      </c>
      <c r="B72">
        <v>114</v>
      </c>
      <c r="C72">
        <v>1</v>
      </c>
      <c r="D72" t="b">
        <v>0</v>
      </c>
      <c r="E72">
        <v>9</v>
      </c>
      <c r="F72">
        <v>165</v>
      </c>
      <c r="G72" s="3">
        <v>45729.67511478009</v>
      </c>
      <c r="H72" t="b">
        <v>1</v>
      </c>
      <c r="I72" t="b">
        <v>0</v>
      </c>
      <c r="J72" t="s">
        <v>202</v>
      </c>
      <c r="K72" t="b">
        <v>0</v>
      </c>
      <c r="L72" s="3"/>
      <c r="M72" t="b">
        <v>1</v>
      </c>
      <c r="N72" s="3"/>
      <c r="O72">
        <v>0</v>
      </c>
      <c r="R72" t="s">
        <v>452</v>
      </c>
      <c r="S72" t="s">
        <v>453</v>
      </c>
      <c r="T72" t="s">
        <v>454</v>
      </c>
    </row>
    <row r="73" spans="1:20" x14ac:dyDescent="0.3">
      <c r="A73">
        <v>17758</v>
      </c>
      <c r="B73">
        <v>251</v>
      </c>
      <c r="C73">
        <v>1</v>
      </c>
      <c r="D73" t="b">
        <v>0</v>
      </c>
      <c r="E73">
        <v>6</v>
      </c>
      <c r="F73">
        <v>144</v>
      </c>
      <c r="G73" s="3">
        <v>45729.681145451388</v>
      </c>
      <c r="H73" t="b">
        <v>1</v>
      </c>
      <c r="I73" t="b">
        <v>0</v>
      </c>
      <c r="J73" t="s">
        <v>179</v>
      </c>
      <c r="K73" t="b">
        <v>0</v>
      </c>
      <c r="L73" s="3"/>
      <c r="M73" t="b">
        <v>1</v>
      </c>
      <c r="N73" s="3"/>
      <c r="O73">
        <v>0</v>
      </c>
      <c r="R73" t="s">
        <v>443</v>
      </c>
      <c r="S73" t="s">
        <v>444</v>
      </c>
      <c r="T73" t="s">
        <v>445</v>
      </c>
    </row>
    <row r="74" spans="1:20" x14ac:dyDescent="0.3">
      <c r="A74">
        <v>17346</v>
      </c>
      <c r="B74">
        <v>247</v>
      </c>
      <c r="C74">
        <v>1</v>
      </c>
      <c r="D74" t="b">
        <v>0</v>
      </c>
      <c r="E74">
        <v>7</v>
      </c>
      <c r="F74">
        <v>173</v>
      </c>
      <c r="G74" s="3">
        <v>45721.661383298611</v>
      </c>
      <c r="H74" t="b">
        <v>1</v>
      </c>
      <c r="I74" t="b">
        <v>0</v>
      </c>
      <c r="J74" t="s">
        <v>312</v>
      </c>
      <c r="K74" t="b">
        <v>0</v>
      </c>
      <c r="L74" s="3"/>
      <c r="M74" t="b">
        <v>1</v>
      </c>
      <c r="N74" s="3"/>
      <c r="O74">
        <v>0</v>
      </c>
      <c r="R74" t="s">
        <v>446</v>
      </c>
      <c r="S74" t="s">
        <v>447</v>
      </c>
      <c r="T74" t="s">
        <v>448</v>
      </c>
    </row>
    <row r="75" spans="1:20" x14ac:dyDescent="0.3">
      <c r="A75">
        <v>17377</v>
      </c>
      <c r="B75">
        <v>200</v>
      </c>
      <c r="C75">
        <v>1</v>
      </c>
      <c r="D75" t="b">
        <v>0</v>
      </c>
      <c r="E75">
        <v>9</v>
      </c>
      <c r="F75">
        <v>184</v>
      </c>
      <c r="G75" s="3">
        <v>45727.825155787039</v>
      </c>
      <c r="H75" t="b">
        <v>1</v>
      </c>
      <c r="I75" t="b">
        <v>0</v>
      </c>
      <c r="J75" t="s">
        <v>321</v>
      </c>
      <c r="K75" t="b">
        <v>0</v>
      </c>
      <c r="L75" s="3"/>
      <c r="M75" t="b">
        <v>1</v>
      </c>
      <c r="N75" s="3"/>
      <c r="O75">
        <v>0</v>
      </c>
      <c r="R75" t="s">
        <v>452</v>
      </c>
      <c r="S75" t="s">
        <v>453</v>
      </c>
      <c r="T75" t="s">
        <v>454</v>
      </c>
    </row>
    <row r="76" spans="1:20" x14ac:dyDescent="0.3">
      <c r="A76">
        <v>17481</v>
      </c>
      <c r="B76">
        <v>1416</v>
      </c>
      <c r="C76">
        <v>1</v>
      </c>
      <c r="D76" t="b">
        <v>0</v>
      </c>
      <c r="E76">
        <v>1</v>
      </c>
      <c r="F76">
        <v>100</v>
      </c>
      <c r="G76" s="3">
        <v>45729.706193090278</v>
      </c>
      <c r="H76" t="b">
        <v>1</v>
      </c>
      <c r="I76" t="b">
        <v>0</v>
      </c>
      <c r="J76" t="s">
        <v>647</v>
      </c>
      <c r="K76" t="b">
        <v>0</v>
      </c>
      <c r="L76" s="3"/>
      <c r="M76" t="b">
        <v>1</v>
      </c>
      <c r="N76" s="3"/>
      <c r="O76">
        <v>0</v>
      </c>
      <c r="R76" t="s">
        <v>428</v>
      </c>
      <c r="S76" t="s">
        <v>429</v>
      </c>
      <c r="T76" t="s">
        <v>430</v>
      </c>
    </row>
    <row r="77" spans="1:20" x14ac:dyDescent="0.3">
      <c r="A77">
        <v>17652</v>
      </c>
      <c r="B77">
        <v>18</v>
      </c>
      <c r="C77">
        <v>1</v>
      </c>
      <c r="D77" t="b">
        <v>0</v>
      </c>
      <c r="E77">
        <v>9</v>
      </c>
      <c r="F77">
        <v>164</v>
      </c>
      <c r="G77" s="3">
        <v>45726.484282951387</v>
      </c>
      <c r="H77" t="b">
        <v>1</v>
      </c>
      <c r="I77" t="b">
        <v>0</v>
      </c>
      <c r="J77" t="s">
        <v>327</v>
      </c>
      <c r="K77" t="b">
        <v>0</v>
      </c>
      <c r="L77" s="3"/>
      <c r="M77" t="b">
        <v>1</v>
      </c>
      <c r="N77" s="3"/>
      <c r="O77">
        <v>0</v>
      </c>
      <c r="R77" t="s">
        <v>452</v>
      </c>
      <c r="S77" t="s">
        <v>453</v>
      </c>
      <c r="T77" t="s">
        <v>454</v>
      </c>
    </row>
    <row r="78" spans="1:20" x14ac:dyDescent="0.3">
      <c r="A78">
        <v>17654</v>
      </c>
      <c r="B78">
        <v>103</v>
      </c>
      <c r="C78">
        <v>1</v>
      </c>
      <c r="D78" t="b">
        <v>0</v>
      </c>
      <c r="E78">
        <v>12</v>
      </c>
      <c r="F78">
        <v>163</v>
      </c>
      <c r="G78" s="3">
        <v>45726.61344375</v>
      </c>
      <c r="H78" t="b">
        <v>1</v>
      </c>
      <c r="I78" t="b">
        <v>0</v>
      </c>
      <c r="J78" t="s">
        <v>251</v>
      </c>
      <c r="K78" t="b">
        <v>0</v>
      </c>
      <c r="L78" s="3"/>
      <c r="M78" t="b">
        <v>1</v>
      </c>
      <c r="N78" s="3"/>
      <c r="O78">
        <v>0</v>
      </c>
      <c r="R78" t="s">
        <v>461</v>
      </c>
      <c r="S78" t="s">
        <v>462</v>
      </c>
      <c r="T78" t="s">
        <v>463</v>
      </c>
    </row>
    <row r="79" spans="1:20" x14ac:dyDescent="0.3">
      <c r="A79">
        <v>17694</v>
      </c>
      <c r="B79">
        <v>175</v>
      </c>
      <c r="C79">
        <v>1</v>
      </c>
      <c r="D79" t="b">
        <v>0</v>
      </c>
      <c r="E79">
        <v>9</v>
      </c>
      <c r="F79">
        <v>164</v>
      </c>
      <c r="G79" s="3">
        <v>45728.563188113425</v>
      </c>
      <c r="H79" t="b">
        <v>1</v>
      </c>
      <c r="I79" t="b">
        <v>0</v>
      </c>
      <c r="J79" t="s">
        <v>360</v>
      </c>
      <c r="K79" t="b">
        <v>0</v>
      </c>
      <c r="L79" s="3"/>
      <c r="M79" t="b">
        <v>1</v>
      </c>
      <c r="N79" s="3"/>
      <c r="O79">
        <v>0</v>
      </c>
      <c r="R79" t="s">
        <v>452</v>
      </c>
      <c r="S79" t="s">
        <v>453</v>
      </c>
      <c r="T79" t="s">
        <v>454</v>
      </c>
    </row>
    <row r="80" spans="1:20" x14ac:dyDescent="0.3">
      <c r="A80">
        <v>17695</v>
      </c>
      <c r="B80">
        <v>287</v>
      </c>
      <c r="C80">
        <v>1</v>
      </c>
      <c r="D80" t="b">
        <v>0</v>
      </c>
      <c r="E80">
        <v>9</v>
      </c>
      <c r="F80">
        <v>169</v>
      </c>
      <c r="G80" s="3">
        <v>45728.567781863429</v>
      </c>
      <c r="H80" t="b">
        <v>1</v>
      </c>
      <c r="I80" t="b">
        <v>0</v>
      </c>
      <c r="J80" t="s">
        <v>183</v>
      </c>
      <c r="K80" t="b">
        <v>0</v>
      </c>
      <c r="L80" s="3"/>
      <c r="M80" t="b">
        <v>1</v>
      </c>
      <c r="N80" s="3"/>
      <c r="O80">
        <v>0</v>
      </c>
      <c r="R80" t="s">
        <v>452</v>
      </c>
      <c r="S80" t="s">
        <v>453</v>
      </c>
      <c r="T80" t="s">
        <v>454</v>
      </c>
    </row>
    <row r="81" spans="1:20" x14ac:dyDescent="0.3">
      <c r="A81">
        <v>17697</v>
      </c>
      <c r="B81">
        <v>1285</v>
      </c>
      <c r="C81">
        <v>1</v>
      </c>
      <c r="D81" t="b">
        <v>0</v>
      </c>
      <c r="E81">
        <v>9</v>
      </c>
      <c r="F81">
        <v>153</v>
      </c>
      <c r="G81" s="3">
        <v>45728.57121238426</v>
      </c>
      <c r="H81" t="b">
        <v>1</v>
      </c>
      <c r="I81" t="b">
        <v>0</v>
      </c>
      <c r="J81" t="s">
        <v>625</v>
      </c>
      <c r="K81" t="b">
        <v>0</v>
      </c>
      <c r="L81" s="3"/>
      <c r="M81" t="b">
        <v>1</v>
      </c>
      <c r="N81" s="3"/>
      <c r="O81">
        <v>0</v>
      </c>
      <c r="R81" t="s">
        <v>452</v>
      </c>
      <c r="S81" t="s">
        <v>453</v>
      </c>
      <c r="T81" t="s">
        <v>454</v>
      </c>
    </row>
    <row r="82" spans="1:20" x14ac:dyDescent="0.3">
      <c r="A82">
        <v>17721</v>
      </c>
      <c r="B82">
        <v>83</v>
      </c>
      <c r="C82">
        <v>1</v>
      </c>
      <c r="D82" t="b">
        <v>0</v>
      </c>
      <c r="E82">
        <v>17</v>
      </c>
      <c r="F82">
        <v>187</v>
      </c>
      <c r="G82" s="3">
        <v>45728.874996678242</v>
      </c>
      <c r="H82" t="b">
        <v>1</v>
      </c>
      <c r="I82" t="b">
        <v>0</v>
      </c>
      <c r="J82" t="s">
        <v>292</v>
      </c>
      <c r="K82" t="b">
        <v>0</v>
      </c>
      <c r="L82" s="3"/>
      <c r="M82" t="b">
        <v>1</v>
      </c>
      <c r="N82" s="3"/>
      <c r="O82">
        <v>0</v>
      </c>
      <c r="R82" t="s">
        <v>475</v>
      </c>
      <c r="S82" t="s">
        <v>396</v>
      </c>
      <c r="T82" t="s">
        <v>476</v>
      </c>
    </row>
    <row r="83" spans="1:20" x14ac:dyDescent="0.3">
      <c r="A83">
        <v>17730</v>
      </c>
      <c r="B83">
        <v>227</v>
      </c>
      <c r="C83">
        <v>1</v>
      </c>
      <c r="D83" t="b">
        <v>0</v>
      </c>
      <c r="E83">
        <v>9</v>
      </c>
      <c r="F83">
        <v>174</v>
      </c>
      <c r="G83" s="3">
        <v>45729.346744641203</v>
      </c>
      <c r="H83" t="b">
        <v>1</v>
      </c>
      <c r="I83" t="b">
        <v>0</v>
      </c>
      <c r="J83" t="s">
        <v>555</v>
      </c>
      <c r="K83" t="b">
        <v>0</v>
      </c>
      <c r="L83" s="3"/>
      <c r="M83" t="b">
        <v>1</v>
      </c>
      <c r="N83" s="3"/>
      <c r="O83">
        <v>0</v>
      </c>
      <c r="R83" t="s">
        <v>452</v>
      </c>
      <c r="S83" t="s">
        <v>453</v>
      </c>
      <c r="T83" t="s">
        <v>454</v>
      </c>
    </row>
    <row r="84" spans="1:20" x14ac:dyDescent="0.3">
      <c r="A84">
        <v>17731</v>
      </c>
      <c r="B84">
        <v>28</v>
      </c>
      <c r="C84">
        <v>1</v>
      </c>
      <c r="D84" t="b">
        <v>0</v>
      </c>
      <c r="E84">
        <v>9</v>
      </c>
      <c r="F84">
        <v>151</v>
      </c>
      <c r="G84" s="3">
        <v>45729.723643599536</v>
      </c>
      <c r="H84" t="b">
        <v>1</v>
      </c>
      <c r="I84" t="b">
        <v>0</v>
      </c>
      <c r="J84" t="s">
        <v>364</v>
      </c>
      <c r="K84" t="b">
        <v>0</v>
      </c>
      <c r="L84" s="3"/>
      <c r="M84" t="b">
        <v>1</v>
      </c>
      <c r="N84" s="3"/>
      <c r="O84">
        <v>0</v>
      </c>
      <c r="R84" t="s">
        <v>452</v>
      </c>
      <c r="S84" t="s">
        <v>453</v>
      </c>
      <c r="T84" t="s">
        <v>454</v>
      </c>
    </row>
    <row r="85" spans="1:20" x14ac:dyDescent="0.3">
      <c r="A85">
        <v>17732</v>
      </c>
      <c r="B85">
        <v>89</v>
      </c>
      <c r="C85">
        <v>1</v>
      </c>
      <c r="D85" t="b">
        <v>0</v>
      </c>
      <c r="E85">
        <v>7</v>
      </c>
      <c r="F85">
        <v>111</v>
      </c>
      <c r="G85" s="3">
        <v>45729.42689239583</v>
      </c>
      <c r="H85" t="b">
        <v>1</v>
      </c>
      <c r="I85" t="b">
        <v>0</v>
      </c>
      <c r="J85" t="s">
        <v>336</v>
      </c>
      <c r="K85" t="b">
        <v>0</v>
      </c>
      <c r="L85" s="3"/>
      <c r="M85" t="b">
        <v>1</v>
      </c>
      <c r="N85" s="3"/>
      <c r="O85">
        <v>0</v>
      </c>
      <c r="R85" t="s">
        <v>446</v>
      </c>
      <c r="S85" t="s">
        <v>447</v>
      </c>
      <c r="T85" t="s">
        <v>448</v>
      </c>
    </row>
    <row r="86" spans="1:20" x14ac:dyDescent="0.3">
      <c r="A86">
        <v>17733</v>
      </c>
      <c r="B86">
        <v>98</v>
      </c>
      <c r="C86">
        <v>1</v>
      </c>
      <c r="D86" t="b">
        <v>0</v>
      </c>
      <c r="E86">
        <v>1</v>
      </c>
      <c r="F86">
        <v>147</v>
      </c>
      <c r="G86" s="3">
        <v>45729.460973576388</v>
      </c>
      <c r="H86" t="b">
        <v>1</v>
      </c>
      <c r="I86" t="b">
        <v>0</v>
      </c>
      <c r="J86" t="s">
        <v>196</v>
      </c>
      <c r="K86" t="b">
        <v>0</v>
      </c>
      <c r="L86" s="3"/>
      <c r="M86" t="b">
        <v>1</v>
      </c>
      <c r="N86" s="3"/>
      <c r="O86">
        <v>0</v>
      </c>
      <c r="R86" t="s">
        <v>428</v>
      </c>
      <c r="S86" t="s">
        <v>429</v>
      </c>
      <c r="T86" t="s">
        <v>430</v>
      </c>
    </row>
    <row r="87" spans="1:20" x14ac:dyDescent="0.3">
      <c r="A87">
        <v>17734</v>
      </c>
      <c r="B87">
        <v>1449</v>
      </c>
      <c r="C87">
        <v>1</v>
      </c>
      <c r="D87" t="b">
        <v>0</v>
      </c>
      <c r="E87">
        <v>1</v>
      </c>
      <c r="F87">
        <v>195</v>
      </c>
      <c r="G87" s="3">
        <v>45729.462807407406</v>
      </c>
      <c r="H87" t="b">
        <v>1</v>
      </c>
      <c r="I87" t="b">
        <v>0</v>
      </c>
      <c r="J87" t="s">
        <v>643</v>
      </c>
      <c r="K87" t="b">
        <v>0</v>
      </c>
      <c r="L87" s="3"/>
      <c r="M87" t="b">
        <v>1</v>
      </c>
      <c r="N87" s="3"/>
      <c r="O87">
        <v>0</v>
      </c>
      <c r="R87" t="s">
        <v>428</v>
      </c>
      <c r="S87" t="s">
        <v>429</v>
      </c>
      <c r="T87" t="s">
        <v>430</v>
      </c>
    </row>
    <row r="88" spans="1:20" x14ac:dyDescent="0.3">
      <c r="A88">
        <v>17656</v>
      </c>
      <c r="B88">
        <v>69</v>
      </c>
      <c r="C88">
        <v>1</v>
      </c>
      <c r="D88" t="b">
        <v>0</v>
      </c>
      <c r="E88">
        <v>9</v>
      </c>
      <c r="F88">
        <v>199</v>
      </c>
      <c r="G88" s="3">
        <v>45727.436959953702</v>
      </c>
      <c r="H88" t="b">
        <v>1</v>
      </c>
      <c r="I88" t="b">
        <v>0</v>
      </c>
      <c r="J88" t="s">
        <v>278</v>
      </c>
      <c r="K88" t="b">
        <v>0</v>
      </c>
      <c r="L88" s="3"/>
      <c r="M88" t="b">
        <v>1</v>
      </c>
      <c r="N88" s="3"/>
      <c r="O88">
        <v>0</v>
      </c>
      <c r="R88" t="s">
        <v>452</v>
      </c>
      <c r="S88" t="s">
        <v>453</v>
      </c>
      <c r="T88" t="s">
        <v>454</v>
      </c>
    </row>
    <row r="89" spans="1:20" x14ac:dyDescent="0.3">
      <c r="A89">
        <v>17657</v>
      </c>
      <c r="B89">
        <v>218</v>
      </c>
      <c r="C89">
        <v>1</v>
      </c>
      <c r="D89" t="b">
        <v>0</v>
      </c>
      <c r="E89">
        <v>6</v>
      </c>
      <c r="F89">
        <v>25</v>
      </c>
      <c r="G89" s="3">
        <v>45727.435955787034</v>
      </c>
      <c r="H89" t="b">
        <v>1</v>
      </c>
      <c r="I89" t="b">
        <v>0</v>
      </c>
      <c r="J89" t="s">
        <v>254</v>
      </c>
      <c r="K89" t="b">
        <v>0</v>
      </c>
      <c r="L89" s="3"/>
      <c r="M89" t="b">
        <v>1</v>
      </c>
      <c r="N89" s="3"/>
      <c r="O89">
        <v>0</v>
      </c>
      <c r="R89" t="s">
        <v>443</v>
      </c>
      <c r="S89" t="s">
        <v>444</v>
      </c>
      <c r="T89" t="s">
        <v>445</v>
      </c>
    </row>
    <row r="90" spans="1:20" x14ac:dyDescent="0.3">
      <c r="A90">
        <v>17673</v>
      </c>
      <c r="B90">
        <v>123</v>
      </c>
      <c r="C90">
        <v>1</v>
      </c>
      <c r="D90" t="b">
        <v>0</v>
      </c>
      <c r="E90">
        <v>9</v>
      </c>
      <c r="F90">
        <v>218</v>
      </c>
      <c r="G90" s="3">
        <v>45727.985844131945</v>
      </c>
      <c r="H90" t="b">
        <v>1</v>
      </c>
      <c r="I90" t="b">
        <v>0</v>
      </c>
      <c r="J90" t="s">
        <v>147</v>
      </c>
      <c r="K90" t="b">
        <v>0</v>
      </c>
      <c r="L90" s="3"/>
      <c r="M90" t="b">
        <v>1</v>
      </c>
      <c r="N90" s="3"/>
      <c r="O90">
        <v>0</v>
      </c>
      <c r="R90" t="s">
        <v>452</v>
      </c>
      <c r="S90" t="s">
        <v>453</v>
      </c>
      <c r="T90" t="s">
        <v>454</v>
      </c>
    </row>
    <row r="91" spans="1:20" x14ac:dyDescent="0.3">
      <c r="A91">
        <v>17706</v>
      </c>
      <c r="B91">
        <v>278</v>
      </c>
      <c r="C91">
        <v>1</v>
      </c>
      <c r="D91" t="b">
        <v>0</v>
      </c>
      <c r="E91">
        <v>1</v>
      </c>
      <c r="F91">
        <v>111</v>
      </c>
      <c r="G91" s="3">
        <v>45728.727707442129</v>
      </c>
      <c r="H91" t="b">
        <v>1</v>
      </c>
      <c r="I91" t="b">
        <v>0</v>
      </c>
      <c r="J91" t="s">
        <v>141</v>
      </c>
      <c r="K91" t="b">
        <v>0</v>
      </c>
      <c r="L91" s="3"/>
      <c r="M91" t="b">
        <v>1</v>
      </c>
      <c r="N91" s="3"/>
      <c r="O91">
        <v>0</v>
      </c>
      <c r="R91" t="s">
        <v>428</v>
      </c>
      <c r="S91" t="s">
        <v>429</v>
      </c>
      <c r="T91" t="s">
        <v>430</v>
      </c>
    </row>
    <row r="92" spans="1:20" x14ac:dyDescent="0.3">
      <c r="A92">
        <v>17778</v>
      </c>
      <c r="B92">
        <v>23</v>
      </c>
      <c r="C92">
        <v>1</v>
      </c>
      <c r="D92" t="b">
        <v>0</v>
      </c>
      <c r="E92">
        <v>0</v>
      </c>
      <c r="F92">
        <v>0</v>
      </c>
      <c r="G92" s="3">
        <v>45732.880644675926</v>
      </c>
      <c r="H92" t="b">
        <v>0</v>
      </c>
      <c r="I92" t="b">
        <v>0</v>
      </c>
      <c r="K92" t="b">
        <v>0</v>
      </c>
      <c r="L92" s="3"/>
      <c r="M92" t="b">
        <v>1</v>
      </c>
      <c r="N92" s="3"/>
      <c r="O92">
        <v>0</v>
      </c>
    </row>
    <row r="93" spans="1:20" x14ac:dyDescent="0.3">
      <c r="A93">
        <v>17779</v>
      </c>
      <c r="B93">
        <v>29</v>
      </c>
      <c r="C93">
        <v>1</v>
      </c>
      <c r="D93" t="b">
        <v>0</v>
      </c>
      <c r="E93">
        <v>0</v>
      </c>
      <c r="F93">
        <v>0</v>
      </c>
      <c r="G93" s="3">
        <v>45732.880644907411</v>
      </c>
      <c r="H93" t="b">
        <v>0</v>
      </c>
      <c r="I93" t="b">
        <v>0</v>
      </c>
      <c r="K93" t="b">
        <v>0</v>
      </c>
      <c r="L93" s="3"/>
      <c r="M93" t="b">
        <v>1</v>
      </c>
      <c r="N93" s="3"/>
      <c r="O93">
        <v>0</v>
      </c>
    </row>
    <row r="94" spans="1:20" x14ac:dyDescent="0.3">
      <c r="A94">
        <v>17780</v>
      </c>
      <c r="B94">
        <v>43</v>
      </c>
      <c r="C94">
        <v>1</v>
      </c>
      <c r="D94" t="b">
        <v>0</v>
      </c>
      <c r="E94">
        <v>0</v>
      </c>
      <c r="F94">
        <v>0</v>
      </c>
      <c r="G94" s="3">
        <v>45732.880644907411</v>
      </c>
      <c r="H94" t="b">
        <v>0</v>
      </c>
      <c r="I94" t="b">
        <v>0</v>
      </c>
      <c r="K94" t="b">
        <v>0</v>
      </c>
      <c r="L94" s="3"/>
      <c r="M94" t="b">
        <v>1</v>
      </c>
      <c r="N94" s="3"/>
      <c r="O94">
        <v>0</v>
      </c>
    </row>
    <row r="95" spans="1:20" x14ac:dyDescent="0.3">
      <c r="A95">
        <v>17781</v>
      </c>
      <c r="B95">
        <v>63</v>
      </c>
      <c r="C95">
        <v>1</v>
      </c>
      <c r="D95" t="b">
        <v>0</v>
      </c>
      <c r="E95">
        <v>0</v>
      </c>
      <c r="F95">
        <v>0</v>
      </c>
      <c r="G95" s="3">
        <v>45732.880644907411</v>
      </c>
      <c r="H95" t="b">
        <v>0</v>
      </c>
      <c r="I95" t="b">
        <v>0</v>
      </c>
      <c r="K95" t="b">
        <v>0</v>
      </c>
      <c r="L95" s="3"/>
      <c r="M95" t="b">
        <v>1</v>
      </c>
      <c r="N95" s="3"/>
      <c r="O95">
        <v>0</v>
      </c>
    </row>
    <row r="96" spans="1:20" x14ac:dyDescent="0.3">
      <c r="A96">
        <v>17782</v>
      </c>
      <c r="B96">
        <v>132</v>
      </c>
      <c r="C96">
        <v>1</v>
      </c>
      <c r="D96" t="b">
        <v>0</v>
      </c>
      <c r="E96">
        <v>0</v>
      </c>
      <c r="F96">
        <v>0</v>
      </c>
      <c r="G96" s="3">
        <v>45732.880644907411</v>
      </c>
      <c r="H96" t="b">
        <v>0</v>
      </c>
      <c r="I96" t="b">
        <v>0</v>
      </c>
      <c r="K96" t="b">
        <v>0</v>
      </c>
      <c r="L96" s="3"/>
      <c r="M96" t="b">
        <v>1</v>
      </c>
      <c r="N96" s="3"/>
      <c r="O96">
        <v>0</v>
      </c>
    </row>
    <row r="97" spans="1:15" x14ac:dyDescent="0.3">
      <c r="A97">
        <v>17783</v>
      </c>
      <c r="B97">
        <v>147</v>
      </c>
      <c r="C97">
        <v>1</v>
      </c>
      <c r="D97" t="b">
        <v>0</v>
      </c>
      <c r="E97">
        <v>0</v>
      </c>
      <c r="F97">
        <v>0</v>
      </c>
      <c r="G97" s="3">
        <v>45732.880644907411</v>
      </c>
      <c r="H97" t="b">
        <v>0</v>
      </c>
      <c r="I97" t="b">
        <v>0</v>
      </c>
      <c r="K97" t="b">
        <v>0</v>
      </c>
      <c r="L97" s="3"/>
      <c r="M97" t="b">
        <v>1</v>
      </c>
      <c r="N97" s="3"/>
      <c r="O97">
        <v>0</v>
      </c>
    </row>
    <row r="98" spans="1:15" x14ac:dyDescent="0.3">
      <c r="A98">
        <v>17784</v>
      </c>
      <c r="B98">
        <v>191</v>
      </c>
      <c r="C98">
        <v>1</v>
      </c>
      <c r="D98" t="b">
        <v>0</v>
      </c>
      <c r="E98">
        <v>0</v>
      </c>
      <c r="F98">
        <v>0</v>
      </c>
      <c r="G98" s="3">
        <v>45732.880644907411</v>
      </c>
      <c r="H98" t="b">
        <v>0</v>
      </c>
      <c r="I98" t="b">
        <v>0</v>
      </c>
      <c r="K98" t="b">
        <v>0</v>
      </c>
      <c r="L98" s="3"/>
      <c r="M98" t="b">
        <v>1</v>
      </c>
      <c r="N98" s="3"/>
      <c r="O98">
        <v>0</v>
      </c>
    </row>
    <row r="99" spans="1:15" x14ac:dyDescent="0.3">
      <c r="A99">
        <v>17785</v>
      </c>
      <c r="B99">
        <v>228</v>
      </c>
      <c r="C99">
        <v>1</v>
      </c>
      <c r="D99" t="b">
        <v>0</v>
      </c>
      <c r="E99">
        <v>0</v>
      </c>
      <c r="F99">
        <v>0</v>
      </c>
      <c r="G99" s="3">
        <v>45732.880644907411</v>
      </c>
      <c r="H99" t="b">
        <v>0</v>
      </c>
      <c r="I99" t="b">
        <v>0</v>
      </c>
      <c r="K99" t="b">
        <v>0</v>
      </c>
      <c r="L99" s="3"/>
      <c r="M99" t="b">
        <v>1</v>
      </c>
      <c r="N99" s="3"/>
      <c r="O99">
        <v>0</v>
      </c>
    </row>
    <row r="100" spans="1:15" x14ac:dyDescent="0.3">
      <c r="A100">
        <v>17786</v>
      </c>
      <c r="B100">
        <v>229</v>
      </c>
      <c r="C100">
        <v>1</v>
      </c>
      <c r="D100" t="b">
        <v>0</v>
      </c>
      <c r="E100">
        <v>0</v>
      </c>
      <c r="F100">
        <v>0</v>
      </c>
      <c r="G100" s="3">
        <v>45732.880644907411</v>
      </c>
      <c r="H100" t="b">
        <v>0</v>
      </c>
      <c r="I100" t="b">
        <v>0</v>
      </c>
      <c r="K100" t="b">
        <v>0</v>
      </c>
      <c r="L100" s="3"/>
      <c r="M100" t="b">
        <v>1</v>
      </c>
      <c r="N100" s="3"/>
      <c r="O100">
        <v>0</v>
      </c>
    </row>
    <row r="101" spans="1:15" x14ac:dyDescent="0.3">
      <c r="A101">
        <v>17787</v>
      </c>
      <c r="B101">
        <v>242</v>
      </c>
      <c r="C101">
        <v>1</v>
      </c>
      <c r="D101" t="b">
        <v>0</v>
      </c>
      <c r="E101">
        <v>0</v>
      </c>
      <c r="F101">
        <v>0</v>
      </c>
      <c r="G101" s="3">
        <v>45732.880644907411</v>
      </c>
      <c r="H101" t="b">
        <v>0</v>
      </c>
      <c r="I101" t="b">
        <v>0</v>
      </c>
      <c r="K101" t="b">
        <v>0</v>
      </c>
      <c r="L101" s="3"/>
      <c r="M101" t="b">
        <v>1</v>
      </c>
      <c r="N101" s="3"/>
      <c r="O101">
        <v>0</v>
      </c>
    </row>
    <row r="102" spans="1:15" x14ac:dyDescent="0.3">
      <c r="A102">
        <v>17788</v>
      </c>
      <c r="B102">
        <v>1324</v>
      </c>
      <c r="C102">
        <v>1</v>
      </c>
      <c r="D102" t="b">
        <v>0</v>
      </c>
      <c r="E102">
        <v>0</v>
      </c>
      <c r="F102">
        <v>0</v>
      </c>
      <c r="G102" s="3">
        <v>45732.880644907411</v>
      </c>
      <c r="H102" t="b">
        <v>0</v>
      </c>
      <c r="I102" t="b">
        <v>0</v>
      </c>
      <c r="K102" t="b">
        <v>0</v>
      </c>
      <c r="L102" s="3"/>
      <c r="M102" t="b">
        <v>1</v>
      </c>
      <c r="N102" s="3"/>
      <c r="O102">
        <v>0</v>
      </c>
    </row>
    <row r="103" spans="1:15" x14ac:dyDescent="0.3">
      <c r="A103">
        <v>17789</v>
      </c>
      <c r="B103">
        <v>1329</v>
      </c>
      <c r="C103">
        <v>1</v>
      </c>
      <c r="D103" t="b">
        <v>0</v>
      </c>
      <c r="E103">
        <v>0</v>
      </c>
      <c r="F103">
        <v>0</v>
      </c>
      <c r="G103" s="3">
        <v>45732.880644907411</v>
      </c>
      <c r="H103" t="b">
        <v>0</v>
      </c>
      <c r="I103" t="b">
        <v>0</v>
      </c>
      <c r="K103" t="b">
        <v>0</v>
      </c>
      <c r="L103" s="3"/>
      <c r="M103" t="b">
        <v>1</v>
      </c>
      <c r="N103" s="3"/>
      <c r="O103">
        <v>0</v>
      </c>
    </row>
    <row r="104" spans="1:15" x14ac:dyDescent="0.3">
      <c r="A104">
        <v>17790</v>
      </c>
      <c r="B104">
        <v>1518</v>
      </c>
      <c r="C104">
        <v>1</v>
      </c>
      <c r="D104" t="b">
        <v>0</v>
      </c>
      <c r="E104">
        <v>0</v>
      </c>
      <c r="F104">
        <v>0</v>
      </c>
      <c r="G104" s="3">
        <v>45732.880644907411</v>
      </c>
      <c r="H104" t="b">
        <v>0</v>
      </c>
      <c r="I104" t="b">
        <v>0</v>
      </c>
      <c r="K104" t="b">
        <v>0</v>
      </c>
      <c r="L104" s="3"/>
      <c r="M104" t="b">
        <v>1</v>
      </c>
      <c r="N104" s="3"/>
      <c r="O104">
        <v>0</v>
      </c>
    </row>
    <row r="105" spans="1:15" x14ac:dyDescent="0.3">
      <c r="A105">
        <v>17791</v>
      </c>
      <c r="B105">
        <v>1835</v>
      </c>
      <c r="C105">
        <v>1</v>
      </c>
      <c r="D105" t="b">
        <v>0</v>
      </c>
      <c r="E105">
        <v>0</v>
      </c>
      <c r="F105">
        <v>0</v>
      </c>
      <c r="G105" s="3">
        <v>45732.880644907411</v>
      </c>
      <c r="H105" t="b">
        <v>0</v>
      </c>
      <c r="I105" t="b">
        <v>0</v>
      </c>
      <c r="K105" t="b">
        <v>0</v>
      </c>
      <c r="L105" s="3"/>
      <c r="M105" t="b">
        <v>1</v>
      </c>
      <c r="N105" s="3"/>
      <c r="O105">
        <v>0</v>
      </c>
    </row>
    <row r="106" spans="1:15" x14ac:dyDescent="0.3">
      <c r="A106">
        <v>17792</v>
      </c>
      <c r="B106">
        <v>1841</v>
      </c>
      <c r="C106">
        <v>1</v>
      </c>
      <c r="D106" t="b">
        <v>0</v>
      </c>
      <c r="E106">
        <v>0</v>
      </c>
      <c r="F106">
        <v>0</v>
      </c>
      <c r="G106" s="3">
        <v>45732.880644907411</v>
      </c>
      <c r="H106" t="b">
        <v>0</v>
      </c>
      <c r="I106" t="b">
        <v>0</v>
      </c>
      <c r="K106" t="b">
        <v>0</v>
      </c>
      <c r="L106" s="3"/>
      <c r="M106" t="b">
        <v>1</v>
      </c>
      <c r="N106" s="3"/>
      <c r="O106">
        <v>0</v>
      </c>
    </row>
    <row r="107" spans="1:15" x14ac:dyDescent="0.3">
      <c r="A107">
        <v>17793</v>
      </c>
      <c r="B107">
        <v>1843</v>
      </c>
      <c r="C107">
        <v>1</v>
      </c>
      <c r="D107" t="b">
        <v>0</v>
      </c>
      <c r="E107">
        <v>0</v>
      </c>
      <c r="F107">
        <v>0</v>
      </c>
      <c r="G107" s="3">
        <v>45732.880644907411</v>
      </c>
      <c r="H107" t="b">
        <v>0</v>
      </c>
      <c r="I107" t="b">
        <v>0</v>
      </c>
      <c r="K107" t="b">
        <v>0</v>
      </c>
      <c r="L107" s="3"/>
      <c r="M107" t="b">
        <v>1</v>
      </c>
      <c r="N107" s="3"/>
      <c r="O107">
        <v>0</v>
      </c>
    </row>
    <row r="108" spans="1:15" x14ac:dyDescent="0.3">
      <c r="A108">
        <v>17794</v>
      </c>
      <c r="B108">
        <v>1847</v>
      </c>
      <c r="C108">
        <v>1</v>
      </c>
      <c r="D108" t="b">
        <v>0</v>
      </c>
      <c r="E108">
        <v>0</v>
      </c>
      <c r="F108">
        <v>0</v>
      </c>
      <c r="G108" s="3">
        <v>45732.880644907411</v>
      </c>
      <c r="H108" t="b">
        <v>0</v>
      </c>
      <c r="I108" t="b">
        <v>0</v>
      </c>
      <c r="K108" t="b">
        <v>0</v>
      </c>
      <c r="L108" s="3"/>
      <c r="M108" t="b">
        <v>1</v>
      </c>
      <c r="N108" s="3"/>
      <c r="O108">
        <v>0</v>
      </c>
    </row>
    <row r="109" spans="1:15" x14ac:dyDescent="0.3">
      <c r="A109">
        <v>17795</v>
      </c>
      <c r="B109">
        <v>1857</v>
      </c>
      <c r="C109">
        <v>1</v>
      </c>
      <c r="D109" t="b">
        <v>0</v>
      </c>
      <c r="E109">
        <v>0</v>
      </c>
      <c r="F109">
        <v>0</v>
      </c>
      <c r="G109" s="3">
        <v>45732.880644907411</v>
      </c>
      <c r="H109" t="b">
        <v>0</v>
      </c>
      <c r="I109" t="b">
        <v>0</v>
      </c>
      <c r="K109" t="b">
        <v>0</v>
      </c>
      <c r="L109" s="3"/>
      <c r="M109" t="b">
        <v>1</v>
      </c>
      <c r="N109" s="3"/>
      <c r="O109">
        <v>0</v>
      </c>
    </row>
    <row r="110" spans="1:15" x14ac:dyDescent="0.3">
      <c r="A110">
        <v>17796</v>
      </c>
      <c r="B110">
        <v>1874</v>
      </c>
      <c r="C110">
        <v>1</v>
      </c>
      <c r="D110" t="b">
        <v>0</v>
      </c>
      <c r="E110">
        <v>0</v>
      </c>
      <c r="F110">
        <v>0</v>
      </c>
      <c r="G110" s="3">
        <v>45732.880644907411</v>
      </c>
      <c r="H110" t="b">
        <v>0</v>
      </c>
      <c r="I110" t="b">
        <v>0</v>
      </c>
      <c r="K110" t="b">
        <v>0</v>
      </c>
      <c r="L110" s="3"/>
      <c r="M110" t="b">
        <v>1</v>
      </c>
      <c r="N110" s="3"/>
      <c r="O110">
        <v>0</v>
      </c>
    </row>
    <row r="111" spans="1:15" x14ac:dyDescent="0.3">
      <c r="A111">
        <v>17797</v>
      </c>
      <c r="B111">
        <v>1885</v>
      </c>
      <c r="C111">
        <v>1</v>
      </c>
      <c r="D111" t="b">
        <v>0</v>
      </c>
      <c r="E111">
        <v>0</v>
      </c>
      <c r="F111">
        <v>0</v>
      </c>
      <c r="G111" s="3">
        <v>45732.880644907411</v>
      </c>
      <c r="H111" t="b">
        <v>0</v>
      </c>
      <c r="I111" t="b">
        <v>0</v>
      </c>
      <c r="K111" t="b">
        <v>0</v>
      </c>
      <c r="L111" s="3"/>
      <c r="M111" t="b">
        <v>1</v>
      </c>
      <c r="N111" s="3"/>
      <c r="O111">
        <v>0</v>
      </c>
    </row>
    <row r="112" spans="1:15" x14ac:dyDescent="0.3">
      <c r="A112">
        <v>17798</v>
      </c>
      <c r="B112">
        <v>1890</v>
      </c>
      <c r="C112">
        <v>1</v>
      </c>
      <c r="D112" t="b">
        <v>0</v>
      </c>
      <c r="E112">
        <v>0</v>
      </c>
      <c r="F112">
        <v>0</v>
      </c>
      <c r="G112" s="3">
        <v>45732.880644907411</v>
      </c>
      <c r="H112" t="b">
        <v>0</v>
      </c>
      <c r="I112" t="b">
        <v>0</v>
      </c>
      <c r="K112" t="b">
        <v>0</v>
      </c>
      <c r="L112" s="3"/>
      <c r="M112" t="b">
        <v>1</v>
      </c>
      <c r="N112" s="3"/>
      <c r="O112">
        <v>0</v>
      </c>
    </row>
    <row r="113" spans="1:20" x14ac:dyDescent="0.3">
      <c r="A113">
        <v>17799</v>
      </c>
      <c r="B113">
        <v>2063</v>
      </c>
      <c r="C113">
        <v>1</v>
      </c>
      <c r="D113" t="b">
        <v>0</v>
      </c>
      <c r="E113">
        <v>0</v>
      </c>
      <c r="F113">
        <v>0</v>
      </c>
      <c r="G113" s="3">
        <v>45732.880644907411</v>
      </c>
      <c r="H113" t="b">
        <v>0</v>
      </c>
      <c r="I113" t="b">
        <v>0</v>
      </c>
      <c r="K113" t="b">
        <v>0</v>
      </c>
      <c r="L113" s="3"/>
      <c r="M113" t="b">
        <v>1</v>
      </c>
      <c r="N113" s="3"/>
      <c r="O113">
        <v>0</v>
      </c>
    </row>
    <row r="114" spans="1:20" x14ac:dyDescent="0.3">
      <c r="A114">
        <v>17800</v>
      </c>
      <c r="B114">
        <v>2097</v>
      </c>
      <c r="C114">
        <v>1</v>
      </c>
      <c r="D114" t="b">
        <v>0</v>
      </c>
      <c r="E114">
        <v>0</v>
      </c>
      <c r="F114">
        <v>0</v>
      </c>
      <c r="G114" s="3">
        <v>45732.880644907411</v>
      </c>
      <c r="H114" t="b">
        <v>0</v>
      </c>
      <c r="I114" t="b">
        <v>0</v>
      </c>
      <c r="K114" t="b">
        <v>0</v>
      </c>
      <c r="L114" s="3"/>
      <c r="M114" t="b">
        <v>1</v>
      </c>
      <c r="N114" s="3"/>
      <c r="O114">
        <v>0</v>
      </c>
    </row>
    <row r="115" spans="1:20" x14ac:dyDescent="0.3">
      <c r="A115">
        <v>17801</v>
      </c>
      <c r="B115">
        <v>2305</v>
      </c>
      <c r="C115">
        <v>1</v>
      </c>
      <c r="D115" t="b">
        <v>0</v>
      </c>
      <c r="E115">
        <v>0</v>
      </c>
      <c r="F115">
        <v>0</v>
      </c>
      <c r="G115" s="3">
        <v>45732.880644907411</v>
      </c>
      <c r="H115" t="b">
        <v>0</v>
      </c>
      <c r="I115" t="b">
        <v>0</v>
      </c>
      <c r="K115" t="b">
        <v>0</v>
      </c>
      <c r="L115" s="3"/>
      <c r="M115" t="b">
        <v>1</v>
      </c>
      <c r="N115" s="3"/>
      <c r="O115">
        <v>0</v>
      </c>
    </row>
    <row r="116" spans="1:20" x14ac:dyDescent="0.3">
      <c r="A116">
        <v>17802</v>
      </c>
      <c r="B116">
        <v>2348</v>
      </c>
      <c r="C116">
        <v>1</v>
      </c>
      <c r="D116" t="b">
        <v>0</v>
      </c>
      <c r="E116">
        <v>0</v>
      </c>
      <c r="F116">
        <v>0</v>
      </c>
      <c r="G116" s="3">
        <v>45732.880644907411</v>
      </c>
      <c r="H116" t="b">
        <v>0</v>
      </c>
      <c r="I116" t="b">
        <v>0</v>
      </c>
      <c r="K116" t="b">
        <v>0</v>
      </c>
      <c r="L116" s="3"/>
      <c r="M116" t="b">
        <v>1</v>
      </c>
      <c r="N116" s="3"/>
      <c r="O116">
        <v>0</v>
      </c>
    </row>
    <row r="117" spans="1:20" x14ac:dyDescent="0.3">
      <c r="A117">
        <v>17803</v>
      </c>
      <c r="B117">
        <v>2411</v>
      </c>
      <c r="C117">
        <v>1</v>
      </c>
      <c r="D117" t="b">
        <v>0</v>
      </c>
      <c r="E117">
        <v>0</v>
      </c>
      <c r="F117">
        <v>0</v>
      </c>
      <c r="G117" s="3">
        <v>45732.880644907411</v>
      </c>
      <c r="H117" t="b">
        <v>0</v>
      </c>
      <c r="I117" t="b">
        <v>0</v>
      </c>
      <c r="K117" t="b">
        <v>0</v>
      </c>
      <c r="L117" s="3"/>
      <c r="M117" t="b">
        <v>1</v>
      </c>
      <c r="N117" s="3"/>
      <c r="O117">
        <v>0</v>
      </c>
    </row>
    <row r="118" spans="1:20" x14ac:dyDescent="0.3">
      <c r="A118">
        <v>17804</v>
      </c>
      <c r="B118">
        <v>2461</v>
      </c>
      <c r="C118">
        <v>1</v>
      </c>
      <c r="D118" t="b">
        <v>0</v>
      </c>
      <c r="E118">
        <v>0</v>
      </c>
      <c r="F118">
        <v>0</v>
      </c>
      <c r="G118" s="3">
        <v>45732.880644907411</v>
      </c>
      <c r="H118" t="b">
        <v>0</v>
      </c>
      <c r="I118" t="b">
        <v>0</v>
      </c>
      <c r="K118" t="b">
        <v>0</v>
      </c>
      <c r="L118" s="3"/>
      <c r="M118" t="b">
        <v>1</v>
      </c>
      <c r="N118" s="3"/>
      <c r="O118">
        <v>0</v>
      </c>
    </row>
    <row r="119" spans="1:20" x14ac:dyDescent="0.3">
      <c r="A119">
        <v>17805</v>
      </c>
      <c r="B119">
        <v>2482</v>
      </c>
      <c r="C119">
        <v>1</v>
      </c>
      <c r="D119" t="b">
        <v>0</v>
      </c>
      <c r="E119">
        <v>0</v>
      </c>
      <c r="F119">
        <v>0</v>
      </c>
      <c r="G119" s="3">
        <v>45732.880644907411</v>
      </c>
      <c r="H119" t="b">
        <v>0</v>
      </c>
      <c r="I119" t="b">
        <v>0</v>
      </c>
      <c r="K119" t="b">
        <v>0</v>
      </c>
      <c r="L119" s="3"/>
      <c r="M119" t="b">
        <v>1</v>
      </c>
      <c r="N119" s="3"/>
      <c r="O119">
        <v>0</v>
      </c>
    </row>
    <row r="120" spans="1:20" x14ac:dyDescent="0.3">
      <c r="A120">
        <v>17806</v>
      </c>
      <c r="B120">
        <v>2537</v>
      </c>
      <c r="C120">
        <v>1</v>
      </c>
      <c r="D120" t="b">
        <v>0</v>
      </c>
      <c r="E120">
        <v>0</v>
      </c>
      <c r="F120">
        <v>0</v>
      </c>
      <c r="G120" s="3">
        <v>45732.880644907411</v>
      </c>
      <c r="H120" t="b">
        <v>0</v>
      </c>
      <c r="I120" t="b">
        <v>0</v>
      </c>
      <c r="K120" t="b">
        <v>0</v>
      </c>
      <c r="L120" s="3"/>
      <c r="M120" t="b">
        <v>1</v>
      </c>
      <c r="N120" s="3"/>
      <c r="O120">
        <v>0</v>
      </c>
    </row>
    <row r="121" spans="1:20" x14ac:dyDescent="0.3">
      <c r="A121">
        <v>17279</v>
      </c>
      <c r="B121">
        <v>291</v>
      </c>
      <c r="C121">
        <v>1</v>
      </c>
      <c r="D121" t="b">
        <v>0</v>
      </c>
      <c r="E121">
        <v>13</v>
      </c>
      <c r="F121">
        <v>176</v>
      </c>
      <c r="G121" s="3">
        <v>45728.769210844905</v>
      </c>
      <c r="H121" t="b">
        <v>1</v>
      </c>
      <c r="I121" t="b">
        <v>0</v>
      </c>
      <c r="J121" t="s">
        <v>552</v>
      </c>
      <c r="K121" t="b">
        <v>0</v>
      </c>
      <c r="L121" s="3"/>
      <c r="M121" t="b">
        <v>1</v>
      </c>
      <c r="N121" s="3"/>
      <c r="O121">
        <v>0</v>
      </c>
      <c r="R121" t="s">
        <v>464</v>
      </c>
      <c r="S121" t="s">
        <v>465</v>
      </c>
      <c r="T121" t="s">
        <v>466</v>
      </c>
    </row>
    <row r="122" spans="1:20" x14ac:dyDescent="0.3">
      <c r="A122">
        <v>17484</v>
      </c>
      <c r="B122">
        <v>40</v>
      </c>
      <c r="C122">
        <v>1</v>
      </c>
      <c r="D122" t="b">
        <v>0</v>
      </c>
      <c r="E122">
        <v>9</v>
      </c>
      <c r="F122">
        <v>170</v>
      </c>
      <c r="G122" s="3">
        <v>45724.351285648147</v>
      </c>
      <c r="H122" t="b">
        <v>1</v>
      </c>
      <c r="I122" t="b">
        <v>0</v>
      </c>
      <c r="J122" t="s">
        <v>92</v>
      </c>
      <c r="K122" t="b">
        <v>0</v>
      </c>
      <c r="L122" s="3"/>
      <c r="M122" t="b">
        <v>1</v>
      </c>
      <c r="N122" s="3"/>
      <c r="O122">
        <v>0</v>
      </c>
      <c r="R122" t="s">
        <v>452</v>
      </c>
      <c r="S122" t="s">
        <v>453</v>
      </c>
      <c r="T122" t="s">
        <v>454</v>
      </c>
    </row>
    <row r="123" spans="1:20" x14ac:dyDescent="0.3">
      <c r="A123">
        <v>17655</v>
      </c>
      <c r="B123">
        <v>46</v>
      </c>
      <c r="C123">
        <v>1</v>
      </c>
      <c r="D123" t="b">
        <v>0</v>
      </c>
      <c r="E123">
        <v>12</v>
      </c>
      <c r="F123">
        <v>169</v>
      </c>
      <c r="G123" s="3">
        <v>45726.678165821759</v>
      </c>
      <c r="H123" t="b">
        <v>1</v>
      </c>
      <c r="I123" t="b">
        <v>0</v>
      </c>
      <c r="J123" t="s">
        <v>369</v>
      </c>
      <c r="K123" t="b">
        <v>0</v>
      </c>
      <c r="L123" s="3"/>
      <c r="M123" t="b">
        <v>1</v>
      </c>
      <c r="N123" s="3"/>
      <c r="O123">
        <v>0</v>
      </c>
      <c r="R123" t="s">
        <v>461</v>
      </c>
      <c r="S123" t="s">
        <v>462</v>
      </c>
      <c r="T123" t="s">
        <v>463</v>
      </c>
    </row>
    <row r="124" spans="1:20" x14ac:dyDescent="0.3">
      <c r="A124">
        <v>17666</v>
      </c>
      <c r="B124">
        <v>199</v>
      </c>
      <c r="C124">
        <v>1</v>
      </c>
      <c r="D124" t="b">
        <v>0</v>
      </c>
      <c r="E124">
        <v>5</v>
      </c>
      <c r="F124">
        <v>200</v>
      </c>
      <c r="G124" s="3">
        <v>45729.750839733795</v>
      </c>
      <c r="H124" t="b">
        <v>1</v>
      </c>
      <c r="I124" t="b">
        <v>0</v>
      </c>
      <c r="J124" t="s">
        <v>350</v>
      </c>
      <c r="K124" t="b">
        <v>0</v>
      </c>
      <c r="L124" s="3"/>
      <c r="M124" t="b">
        <v>1</v>
      </c>
      <c r="N124" s="3"/>
      <c r="O124">
        <v>0</v>
      </c>
      <c r="R124" t="s">
        <v>440</v>
      </c>
      <c r="S124" t="s">
        <v>441</v>
      </c>
      <c r="T124" t="s">
        <v>442</v>
      </c>
    </row>
    <row r="125" spans="1:20" x14ac:dyDescent="0.3">
      <c r="A125">
        <v>17669</v>
      </c>
      <c r="B125">
        <v>212</v>
      </c>
      <c r="C125">
        <v>1</v>
      </c>
      <c r="D125" t="b">
        <v>0</v>
      </c>
      <c r="E125">
        <v>7</v>
      </c>
      <c r="F125">
        <v>145</v>
      </c>
      <c r="G125" s="3">
        <v>45729.360612500001</v>
      </c>
      <c r="H125" t="b">
        <v>1</v>
      </c>
      <c r="I125" t="b">
        <v>0</v>
      </c>
      <c r="J125" t="s">
        <v>275</v>
      </c>
      <c r="K125" t="b">
        <v>0</v>
      </c>
      <c r="L125" s="3"/>
      <c r="M125" t="b">
        <v>1</v>
      </c>
      <c r="N125" s="3"/>
      <c r="O125">
        <v>0</v>
      </c>
      <c r="R125" t="s">
        <v>446</v>
      </c>
      <c r="S125" t="s">
        <v>447</v>
      </c>
      <c r="T125" t="s">
        <v>448</v>
      </c>
    </row>
    <row r="126" spans="1:20" x14ac:dyDescent="0.3">
      <c r="A126">
        <v>17296</v>
      </c>
      <c r="B126">
        <v>125</v>
      </c>
      <c r="C126">
        <v>1</v>
      </c>
      <c r="D126" t="b">
        <v>0</v>
      </c>
      <c r="E126">
        <v>7</v>
      </c>
      <c r="F126">
        <v>133</v>
      </c>
      <c r="G126" s="3">
        <v>45729.39423391204</v>
      </c>
      <c r="H126" t="b">
        <v>1</v>
      </c>
      <c r="I126" t="b">
        <v>0</v>
      </c>
      <c r="J126" t="s">
        <v>205</v>
      </c>
      <c r="K126" t="b">
        <v>0</v>
      </c>
      <c r="L126" s="3"/>
      <c r="M126" t="b">
        <v>1</v>
      </c>
      <c r="N126" s="3"/>
      <c r="O126">
        <v>0</v>
      </c>
      <c r="R126" t="s">
        <v>446</v>
      </c>
      <c r="S126" t="s">
        <v>447</v>
      </c>
      <c r="T126" t="s">
        <v>448</v>
      </c>
    </row>
    <row r="127" spans="1:20" x14ac:dyDescent="0.3">
      <c r="A127">
        <v>17298</v>
      </c>
      <c r="B127">
        <v>21</v>
      </c>
      <c r="C127">
        <v>1</v>
      </c>
      <c r="D127" t="b">
        <v>0</v>
      </c>
      <c r="E127">
        <v>9</v>
      </c>
      <c r="F127">
        <v>189</v>
      </c>
      <c r="G127" s="3">
        <v>45729.61044019676</v>
      </c>
      <c r="H127" t="b">
        <v>1</v>
      </c>
      <c r="I127" t="b">
        <v>0</v>
      </c>
      <c r="J127" t="s">
        <v>362</v>
      </c>
      <c r="K127" t="b">
        <v>0</v>
      </c>
      <c r="L127" s="3"/>
      <c r="M127" t="b">
        <v>1</v>
      </c>
      <c r="N127" s="3"/>
      <c r="O127">
        <v>0</v>
      </c>
      <c r="R127" t="s">
        <v>452</v>
      </c>
      <c r="S127" t="s">
        <v>453</v>
      </c>
      <c r="T127" t="s">
        <v>454</v>
      </c>
    </row>
    <row r="128" spans="1:20" x14ac:dyDescent="0.3">
      <c r="A128">
        <v>17325</v>
      </c>
      <c r="B128">
        <v>1121</v>
      </c>
      <c r="C128">
        <v>1</v>
      </c>
      <c r="D128" t="b">
        <v>0</v>
      </c>
      <c r="E128">
        <v>9</v>
      </c>
      <c r="F128">
        <v>186</v>
      </c>
      <c r="G128" s="3">
        <v>45720.556991747682</v>
      </c>
      <c r="H128" t="b">
        <v>1</v>
      </c>
      <c r="I128" t="b">
        <v>0</v>
      </c>
      <c r="J128" t="s">
        <v>645</v>
      </c>
      <c r="K128" t="b">
        <v>0</v>
      </c>
      <c r="L128" s="3"/>
      <c r="M128" t="b">
        <v>1</v>
      </c>
      <c r="N128" s="3"/>
      <c r="O128">
        <v>0</v>
      </c>
      <c r="R128" t="s">
        <v>452</v>
      </c>
      <c r="S128" t="s">
        <v>453</v>
      </c>
      <c r="T128" t="s">
        <v>454</v>
      </c>
    </row>
    <row r="129" spans="1:20" x14ac:dyDescent="0.3">
      <c r="A129">
        <v>17602</v>
      </c>
      <c r="B129">
        <v>318</v>
      </c>
      <c r="C129">
        <v>1</v>
      </c>
      <c r="D129" t="b">
        <v>0</v>
      </c>
      <c r="E129">
        <v>0</v>
      </c>
      <c r="F129">
        <v>0</v>
      </c>
      <c r="G129" s="3">
        <v>45658</v>
      </c>
      <c r="H129" t="b">
        <v>1</v>
      </c>
      <c r="I129" t="b">
        <v>0</v>
      </c>
      <c r="K129" t="b">
        <v>0</v>
      </c>
      <c r="L129" s="3"/>
      <c r="M129" t="b">
        <v>1</v>
      </c>
      <c r="N129" s="3"/>
      <c r="O129">
        <v>0</v>
      </c>
    </row>
    <row r="130" spans="1:20" x14ac:dyDescent="0.3">
      <c r="A130">
        <v>17627</v>
      </c>
      <c r="B130">
        <v>319</v>
      </c>
      <c r="C130">
        <v>1</v>
      </c>
      <c r="D130" t="b">
        <v>0</v>
      </c>
      <c r="E130">
        <v>0</v>
      </c>
      <c r="F130">
        <v>0</v>
      </c>
      <c r="G130" s="3">
        <v>45658</v>
      </c>
      <c r="H130" t="b">
        <v>1</v>
      </c>
      <c r="I130" t="b">
        <v>0</v>
      </c>
      <c r="K130" t="b">
        <v>0</v>
      </c>
      <c r="L130" s="3"/>
      <c r="M130" t="b">
        <v>1</v>
      </c>
      <c r="N130" s="3"/>
      <c r="O130">
        <v>0</v>
      </c>
    </row>
    <row r="131" spans="1:20" x14ac:dyDescent="0.3">
      <c r="A131">
        <v>17759</v>
      </c>
      <c r="B131">
        <v>148</v>
      </c>
      <c r="C131">
        <v>1</v>
      </c>
      <c r="D131" t="b">
        <v>0</v>
      </c>
      <c r="E131">
        <v>9</v>
      </c>
      <c r="F131">
        <v>176</v>
      </c>
      <c r="G131" s="3">
        <v>45729.686790891203</v>
      </c>
      <c r="H131" t="b">
        <v>1</v>
      </c>
      <c r="I131" t="b">
        <v>0</v>
      </c>
      <c r="J131" t="s">
        <v>308</v>
      </c>
      <c r="K131" t="b">
        <v>0</v>
      </c>
      <c r="L131" s="3"/>
      <c r="M131" t="b">
        <v>1</v>
      </c>
      <c r="N131" s="3"/>
      <c r="O131">
        <v>0</v>
      </c>
      <c r="R131" t="s">
        <v>452</v>
      </c>
      <c r="S131" t="s">
        <v>453</v>
      </c>
      <c r="T131" t="s">
        <v>454</v>
      </c>
    </row>
    <row r="132" spans="1:20" x14ac:dyDescent="0.3">
      <c r="A132">
        <v>17760</v>
      </c>
      <c r="B132">
        <v>225</v>
      </c>
      <c r="C132">
        <v>1</v>
      </c>
      <c r="D132" t="b">
        <v>0</v>
      </c>
      <c r="E132">
        <v>6</v>
      </c>
      <c r="F132">
        <v>172</v>
      </c>
      <c r="G132" s="3">
        <v>45729.692357060187</v>
      </c>
      <c r="H132" t="b">
        <v>1</v>
      </c>
      <c r="I132" t="b">
        <v>0</v>
      </c>
      <c r="J132" t="s">
        <v>326</v>
      </c>
      <c r="K132" t="b">
        <v>0</v>
      </c>
      <c r="L132" s="3"/>
      <c r="M132" t="b">
        <v>1</v>
      </c>
      <c r="N132" s="3"/>
      <c r="O132">
        <v>0</v>
      </c>
      <c r="R132" t="s">
        <v>443</v>
      </c>
      <c r="S132" t="s">
        <v>444</v>
      </c>
      <c r="T132" t="s">
        <v>445</v>
      </c>
    </row>
    <row r="133" spans="1:20" x14ac:dyDescent="0.3">
      <c r="A133">
        <v>17761</v>
      </c>
      <c r="B133">
        <v>183</v>
      </c>
      <c r="C133">
        <v>1</v>
      </c>
      <c r="D133" t="b">
        <v>0</v>
      </c>
      <c r="E133">
        <v>9</v>
      </c>
      <c r="F133">
        <v>156</v>
      </c>
      <c r="G133" s="3">
        <v>45729.70455628472</v>
      </c>
      <c r="H133" t="b">
        <v>1</v>
      </c>
      <c r="I133" t="b">
        <v>0</v>
      </c>
      <c r="J133" t="s">
        <v>99</v>
      </c>
      <c r="K133" t="b">
        <v>0</v>
      </c>
      <c r="L133" s="3"/>
      <c r="M133" t="b">
        <v>1</v>
      </c>
      <c r="N133" s="3"/>
      <c r="O133">
        <v>0</v>
      </c>
      <c r="R133" t="s">
        <v>452</v>
      </c>
      <c r="S133" t="s">
        <v>453</v>
      </c>
      <c r="T133" t="s">
        <v>454</v>
      </c>
    </row>
    <row r="134" spans="1:20" x14ac:dyDescent="0.3">
      <c r="A134">
        <v>17762</v>
      </c>
      <c r="B134">
        <v>13</v>
      </c>
      <c r="C134">
        <v>1</v>
      </c>
      <c r="D134" t="b">
        <v>0</v>
      </c>
      <c r="E134">
        <v>9</v>
      </c>
      <c r="F134">
        <v>165</v>
      </c>
      <c r="G134" s="3">
        <v>45729.707337465275</v>
      </c>
      <c r="H134" t="b">
        <v>1</v>
      </c>
      <c r="I134" t="b">
        <v>0</v>
      </c>
      <c r="J134" t="s">
        <v>227</v>
      </c>
      <c r="K134" t="b">
        <v>0</v>
      </c>
      <c r="L134" s="3"/>
      <c r="M134" t="b">
        <v>1</v>
      </c>
      <c r="N134" s="3"/>
      <c r="O134">
        <v>0</v>
      </c>
      <c r="R134" t="s">
        <v>452</v>
      </c>
      <c r="S134" t="s">
        <v>453</v>
      </c>
      <c r="T134" t="s">
        <v>454</v>
      </c>
    </row>
    <row r="135" spans="1:20" x14ac:dyDescent="0.3">
      <c r="A135">
        <v>17763</v>
      </c>
      <c r="B135">
        <v>189</v>
      </c>
      <c r="C135">
        <v>1</v>
      </c>
      <c r="D135" t="b">
        <v>0</v>
      </c>
      <c r="E135">
        <v>8</v>
      </c>
      <c r="F135">
        <v>189</v>
      </c>
      <c r="G135" s="3">
        <v>45729.733656365737</v>
      </c>
      <c r="H135" t="b">
        <v>1</v>
      </c>
      <c r="I135" t="b">
        <v>0</v>
      </c>
      <c r="J135" t="s">
        <v>632</v>
      </c>
      <c r="K135" t="b">
        <v>0</v>
      </c>
      <c r="L135" s="3"/>
      <c r="M135" t="b">
        <v>1</v>
      </c>
      <c r="N135" s="3"/>
      <c r="O135">
        <v>0</v>
      </c>
      <c r="R135" t="s">
        <v>449</v>
      </c>
      <c r="S135" t="s">
        <v>450</v>
      </c>
      <c r="T135" t="s">
        <v>451</v>
      </c>
    </row>
    <row r="136" spans="1:20" x14ac:dyDescent="0.3">
      <c r="A136">
        <v>17764</v>
      </c>
      <c r="B136">
        <v>188</v>
      </c>
      <c r="C136">
        <v>1</v>
      </c>
      <c r="D136" t="b">
        <v>0</v>
      </c>
      <c r="E136">
        <v>7</v>
      </c>
      <c r="F136">
        <v>179</v>
      </c>
      <c r="G136" s="3">
        <v>45729.740903854166</v>
      </c>
      <c r="H136" t="b">
        <v>1</v>
      </c>
      <c r="I136" t="b">
        <v>0</v>
      </c>
      <c r="J136" t="s">
        <v>113</v>
      </c>
      <c r="K136" t="b">
        <v>0</v>
      </c>
      <c r="L136" s="3"/>
      <c r="M136" t="b">
        <v>1</v>
      </c>
      <c r="N136" s="3"/>
      <c r="O136">
        <v>0</v>
      </c>
      <c r="R136" t="s">
        <v>446</v>
      </c>
      <c r="S136" t="s">
        <v>447</v>
      </c>
      <c r="T136" t="s">
        <v>448</v>
      </c>
    </row>
    <row r="137" spans="1:20" x14ac:dyDescent="0.3">
      <c r="A137">
        <v>17765</v>
      </c>
      <c r="B137">
        <v>72</v>
      </c>
      <c r="C137">
        <v>1</v>
      </c>
      <c r="D137" t="b">
        <v>0</v>
      </c>
      <c r="E137">
        <v>1</v>
      </c>
      <c r="F137">
        <v>172</v>
      </c>
      <c r="G137" s="3">
        <v>45729.745165659719</v>
      </c>
      <c r="H137" t="b">
        <v>1</v>
      </c>
      <c r="I137" t="b">
        <v>0</v>
      </c>
      <c r="J137" t="s">
        <v>301</v>
      </c>
      <c r="K137" t="b">
        <v>0</v>
      </c>
      <c r="L137" s="3"/>
      <c r="M137" t="b">
        <v>1</v>
      </c>
      <c r="N137" s="3"/>
      <c r="O137">
        <v>0</v>
      </c>
      <c r="R137" t="s">
        <v>428</v>
      </c>
      <c r="S137" t="s">
        <v>429</v>
      </c>
      <c r="T137" t="s">
        <v>430</v>
      </c>
    </row>
    <row r="138" spans="1:20" x14ac:dyDescent="0.3">
      <c r="A138">
        <v>17766</v>
      </c>
      <c r="B138">
        <v>120</v>
      </c>
      <c r="C138">
        <v>1</v>
      </c>
      <c r="D138" t="b">
        <v>0</v>
      </c>
      <c r="E138">
        <v>9</v>
      </c>
      <c r="F138">
        <v>164</v>
      </c>
      <c r="G138" s="3">
        <v>45729.745259525465</v>
      </c>
      <c r="H138" t="b">
        <v>1</v>
      </c>
      <c r="I138" t="b">
        <v>0</v>
      </c>
      <c r="J138" t="s">
        <v>371</v>
      </c>
      <c r="K138" t="b">
        <v>0</v>
      </c>
      <c r="L138" s="3"/>
      <c r="M138" t="b">
        <v>1</v>
      </c>
      <c r="N138" s="3"/>
      <c r="O138">
        <v>0</v>
      </c>
      <c r="R138" t="s">
        <v>452</v>
      </c>
      <c r="S138" t="s">
        <v>453</v>
      </c>
      <c r="T138" t="s">
        <v>454</v>
      </c>
    </row>
    <row r="139" spans="1:20" x14ac:dyDescent="0.3">
      <c r="A139">
        <v>17767</v>
      </c>
      <c r="B139">
        <v>187</v>
      </c>
      <c r="C139">
        <v>1</v>
      </c>
      <c r="D139" t="b">
        <v>0</v>
      </c>
      <c r="E139">
        <v>18</v>
      </c>
      <c r="F139">
        <v>130</v>
      </c>
      <c r="G139" s="3">
        <v>45729.748066354165</v>
      </c>
      <c r="H139" t="b">
        <v>1</v>
      </c>
      <c r="I139" t="b">
        <v>0</v>
      </c>
      <c r="J139" t="s">
        <v>301</v>
      </c>
      <c r="K139" t="b">
        <v>0</v>
      </c>
      <c r="L139" s="3"/>
      <c r="M139" t="b">
        <v>1</v>
      </c>
      <c r="N139" s="3"/>
      <c r="O139">
        <v>0</v>
      </c>
      <c r="R139" t="s">
        <v>583</v>
      </c>
      <c r="S139" t="s">
        <v>477</v>
      </c>
      <c r="T139" t="s">
        <v>478</v>
      </c>
    </row>
    <row r="140" spans="1:20" x14ac:dyDescent="0.3">
      <c r="A140">
        <v>17768</v>
      </c>
      <c r="B140">
        <v>1495</v>
      </c>
      <c r="C140">
        <v>1</v>
      </c>
      <c r="D140" t="b">
        <v>0</v>
      </c>
      <c r="E140">
        <v>7</v>
      </c>
      <c r="F140">
        <v>121</v>
      </c>
      <c r="G140" s="3">
        <v>45729.747793020833</v>
      </c>
      <c r="H140" t="b">
        <v>1</v>
      </c>
      <c r="I140" t="b">
        <v>0</v>
      </c>
      <c r="J140" t="s">
        <v>630</v>
      </c>
      <c r="K140" t="b">
        <v>0</v>
      </c>
      <c r="L140" s="3"/>
      <c r="M140" t="b">
        <v>1</v>
      </c>
      <c r="N140" s="3"/>
      <c r="O140">
        <v>0</v>
      </c>
      <c r="R140" t="s">
        <v>446</v>
      </c>
      <c r="S140" t="s">
        <v>447</v>
      </c>
      <c r="T140" t="s">
        <v>448</v>
      </c>
    </row>
    <row r="141" spans="1:20" x14ac:dyDescent="0.3">
      <c r="A141">
        <v>17665</v>
      </c>
      <c r="B141">
        <v>299</v>
      </c>
      <c r="C141">
        <v>1</v>
      </c>
      <c r="D141" t="b">
        <v>0</v>
      </c>
      <c r="E141">
        <v>9</v>
      </c>
      <c r="F141">
        <v>175</v>
      </c>
      <c r="G141" s="3">
        <v>45729.697193287036</v>
      </c>
      <c r="H141" t="b">
        <v>1</v>
      </c>
      <c r="I141" t="b">
        <v>0</v>
      </c>
      <c r="J141" t="s">
        <v>551</v>
      </c>
      <c r="K141" t="b">
        <v>0</v>
      </c>
      <c r="L141" s="3"/>
      <c r="M141" t="b">
        <v>1</v>
      </c>
      <c r="N141" s="3"/>
      <c r="O141">
        <v>0</v>
      </c>
      <c r="R141" t="s">
        <v>452</v>
      </c>
      <c r="S141" t="s">
        <v>453</v>
      </c>
      <c r="T141" t="s">
        <v>454</v>
      </c>
    </row>
    <row r="142" spans="1:20" x14ac:dyDescent="0.3">
      <c r="A142">
        <v>17713</v>
      </c>
      <c r="B142">
        <v>34</v>
      </c>
      <c r="C142">
        <v>1</v>
      </c>
      <c r="D142" t="b">
        <v>0</v>
      </c>
      <c r="E142">
        <v>9</v>
      </c>
      <c r="F142">
        <v>139</v>
      </c>
      <c r="G142" s="3">
        <v>45728.798694710647</v>
      </c>
      <c r="H142" t="b">
        <v>1</v>
      </c>
      <c r="I142" t="b">
        <v>0</v>
      </c>
      <c r="J142" t="s">
        <v>540</v>
      </c>
      <c r="K142" t="b">
        <v>0</v>
      </c>
      <c r="L142" s="3"/>
      <c r="M142" t="b">
        <v>1</v>
      </c>
      <c r="N142" s="3"/>
      <c r="O142">
        <v>0</v>
      </c>
      <c r="R142" t="s">
        <v>452</v>
      </c>
      <c r="S142" t="s">
        <v>453</v>
      </c>
      <c r="T142" t="s">
        <v>454</v>
      </c>
    </row>
    <row r="143" spans="1:20" x14ac:dyDescent="0.3">
      <c r="A143">
        <v>17714</v>
      </c>
      <c r="B143">
        <v>140</v>
      </c>
      <c r="C143">
        <v>1</v>
      </c>
      <c r="D143" t="b">
        <v>0</v>
      </c>
      <c r="E143">
        <v>9</v>
      </c>
      <c r="F143">
        <v>186</v>
      </c>
      <c r="G143" s="3">
        <v>45728.801490590275</v>
      </c>
      <c r="H143" t="b">
        <v>1</v>
      </c>
      <c r="I143" t="b">
        <v>0</v>
      </c>
      <c r="J143" t="s">
        <v>333</v>
      </c>
      <c r="K143" t="b">
        <v>0</v>
      </c>
      <c r="L143" s="3"/>
      <c r="M143" t="b">
        <v>1</v>
      </c>
      <c r="N143" s="3"/>
      <c r="O143">
        <v>0</v>
      </c>
      <c r="R143" t="s">
        <v>452</v>
      </c>
      <c r="S143" t="s">
        <v>453</v>
      </c>
      <c r="T143" t="s">
        <v>454</v>
      </c>
    </row>
    <row r="144" spans="1:20" x14ac:dyDescent="0.3">
      <c r="A144">
        <v>17280</v>
      </c>
      <c r="B144">
        <v>215</v>
      </c>
      <c r="C144">
        <v>1</v>
      </c>
      <c r="D144" t="b">
        <v>0</v>
      </c>
      <c r="E144">
        <v>0</v>
      </c>
      <c r="F144">
        <v>43</v>
      </c>
      <c r="G144" s="3">
        <v>45714.757238425926</v>
      </c>
      <c r="H144" t="b">
        <v>1</v>
      </c>
      <c r="I144" t="b">
        <v>0</v>
      </c>
      <c r="J144" t="s">
        <v>110</v>
      </c>
      <c r="K144" t="b">
        <v>0</v>
      </c>
      <c r="L144" s="3"/>
      <c r="M144" t="b">
        <v>1</v>
      </c>
      <c r="N144" s="3"/>
      <c r="O144">
        <v>0</v>
      </c>
    </row>
    <row r="145" spans="1:20" x14ac:dyDescent="0.3">
      <c r="A145">
        <v>17334</v>
      </c>
      <c r="B145">
        <v>104</v>
      </c>
      <c r="C145">
        <v>1</v>
      </c>
      <c r="D145" t="b">
        <v>0</v>
      </c>
      <c r="E145">
        <v>17</v>
      </c>
      <c r="F145">
        <v>179</v>
      </c>
      <c r="G145" s="3">
        <v>45720.828559687499</v>
      </c>
      <c r="H145" t="b">
        <v>1</v>
      </c>
      <c r="I145" t="b">
        <v>0</v>
      </c>
      <c r="J145" t="s">
        <v>199</v>
      </c>
      <c r="K145" t="b">
        <v>0</v>
      </c>
      <c r="L145" s="3"/>
      <c r="M145" t="b">
        <v>1</v>
      </c>
      <c r="N145" s="3"/>
      <c r="O145">
        <v>0</v>
      </c>
      <c r="R145" t="s">
        <v>475</v>
      </c>
      <c r="S145" t="s">
        <v>396</v>
      </c>
      <c r="T145" t="s">
        <v>476</v>
      </c>
    </row>
    <row r="146" spans="1:20" x14ac:dyDescent="0.3">
      <c r="A146">
        <v>17670</v>
      </c>
      <c r="B146">
        <v>1480</v>
      </c>
      <c r="C146">
        <v>1</v>
      </c>
      <c r="D146" t="b">
        <v>0</v>
      </c>
      <c r="E146">
        <v>5</v>
      </c>
      <c r="F146">
        <v>47</v>
      </c>
      <c r="G146" s="3">
        <v>45727.844654363427</v>
      </c>
      <c r="H146" t="b">
        <v>1</v>
      </c>
      <c r="I146" t="b">
        <v>0</v>
      </c>
      <c r="J146" t="s">
        <v>651</v>
      </c>
      <c r="K146" t="b">
        <v>0</v>
      </c>
      <c r="L146" s="3"/>
      <c r="M146" t="b">
        <v>1</v>
      </c>
      <c r="N146" s="3"/>
      <c r="O146">
        <v>0</v>
      </c>
      <c r="R146" t="s">
        <v>440</v>
      </c>
      <c r="S146" t="s">
        <v>441</v>
      </c>
      <c r="T146" t="s">
        <v>442</v>
      </c>
    </row>
    <row r="147" spans="1:20" x14ac:dyDescent="0.3">
      <c r="A147">
        <v>17699</v>
      </c>
      <c r="B147">
        <v>273</v>
      </c>
      <c r="C147">
        <v>1</v>
      </c>
      <c r="D147" t="b">
        <v>0</v>
      </c>
      <c r="E147">
        <v>9</v>
      </c>
      <c r="F147">
        <v>190</v>
      </c>
      <c r="G147" s="3">
        <v>45728.610194409724</v>
      </c>
      <c r="H147" t="b">
        <v>1</v>
      </c>
      <c r="I147" t="b">
        <v>0</v>
      </c>
      <c r="J147" t="s">
        <v>257</v>
      </c>
      <c r="K147" t="b">
        <v>0</v>
      </c>
      <c r="L147" s="3"/>
      <c r="M147" t="b">
        <v>1</v>
      </c>
      <c r="N147" s="3"/>
      <c r="O147">
        <v>0</v>
      </c>
      <c r="R147" t="s">
        <v>452</v>
      </c>
      <c r="S147" t="s">
        <v>453</v>
      </c>
      <c r="T147" t="s">
        <v>454</v>
      </c>
    </row>
    <row r="148" spans="1:20" x14ac:dyDescent="0.3">
      <c r="A148">
        <v>17700</v>
      </c>
      <c r="B148">
        <v>1520</v>
      </c>
      <c r="C148">
        <v>1</v>
      </c>
      <c r="D148" t="b">
        <v>0</v>
      </c>
      <c r="E148">
        <v>6</v>
      </c>
      <c r="F148">
        <v>149</v>
      </c>
      <c r="G148" s="3">
        <v>45728.61695127315</v>
      </c>
      <c r="H148" t="b">
        <v>1</v>
      </c>
      <c r="I148" t="b">
        <v>0</v>
      </c>
      <c r="J148" t="s">
        <v>641</v>
      </c>
      <c r="K148" t="b">
        <v>0</v>
      </c>
      <c r="L148" s="3"/>
      <c r="M148" t="b">
        <v>1</v>
      </c>
      <c r="N148" s="3"/>
      <c r="O148">
        <v>0</v>
      </c>
      <c r="R148" t="s">
        <v>443</v>
      </c>
      <c r="S148" t="s">
        <v>444</v>
      </c>
      <c r="T148" t="s">
        <v>445</v>
      </c>
    </row>
    <row r="149" spans="1:20" x14ac:dyDescent="0.3">
      <c r="A149">
        <v>17707</v>
      </c>
      <c r="B149">
        <v>296</v>
      </c>
      <c r="C149">
        <v>1</v>
      </c>
      <c r="D149" t="b">
        <v>0</v>
      </c>
      <c r="E149">
        <v>18</v>
      </c>
      <c r="F149">
        <v>156</v>
      </c>
      <c r="G149" s="3">
        <v>45728.75632346065</v>
      </c>
      <c r="H149" t="b">
        <v>1</v>
      </c>
      <c r="I149" t="b">
        <v>0</v>
      </c>
      <c r="J149" t="s">
        <v>561</v>
      </c>
      <c r="K149" t="b">
        <v>0</v>
      </c>
      <c r="L149" s="3"/>
      <c r="M149" t="b">
        <v>1</v>
      </c>
      <c r="N149" s="3"/>
      <c r="O149">
        <v>0</v>
      </c>
      <c r="R149" t="s">
        <v>583</v>
      </c>
      <c r="S149" t="s">
        <v>477</v>
      </c>
      <c r="T149" t="s">
        <v>478</v>
      </c>
    </row>
    <row r="150" spans="1:20" x14ac:dyDescent="0.3">
      <c r="A150">
        <v>17340</v>
      </c>
      <c r="B150">
        <v>1335</v>
      </c>
      <c r="C150">
        <v>1</v>
      </c>
      <c r="D150" t="b">
        <v>0</v>
      </c>
      <c r="E150">
        <v>9</v>
      </c>
      <c r="F150">
        <v>154</v>
      </c>
      <c r="G150" s="3">
        <v>45729.592781053238</v>
      </c>
      <c r="H150" t="b">
        <v>1</v>
      </c>
      <c r="I150" t="b">
        <v>0</v>
      </c>
      <c r="J150" t="s">
        <v>650</v>
      </c>
      <c r="K150" t="b">
        <v>0</v>
      </c>
      <c r="L150" s="3"/>
      <c r="M150" t="b">
        <v>1</v>
      </c>
      <c r="N150" s="3"/>
      <c r="O150">
        <v>0</v>
      </c>
      <c r="R150" t="s">
        <v>452</v>
      </c>
      <c r="S150" t="s">
        <v>453</v>
      </c>
      <c r="T150" t="s">
        <v>454</v>
      </c>
    </row>
    <row r="151" spans="1:20" x14ac:dyDescent="0.3">
      <c r="A151">
        <v>17386</v>
      </c>
      <c r="B151">
        <v>81</v>
      </c>
      <c r="C151">
        <v>1</v>
      </c>
      <c r="D151" t="b">
        <v>0</v>
      </c>
      <c r="E151">
        <v>13</v>
      </c>
      <c r="F151">
        <v>163</v>
      </c>
      <c r="G151" s="3">
        <v>45729.620212187503</v>
      </c>
      <c r="H151" t="b">
        <v>1</v>
      </c>
      <c r="I151" t="b">
        <v>0</v>
      </c>
      <c r="J151" t="s">
        <v>188</v>
      </c>
      <c r="K151" t="b">
        <v>0</v>
      </c>
      <c r="L151" s="3"/>
      <c r="M151" t="b">
        <v>1</v>
      </c>
      <c r="N151" s="3"/>
      <c r="O151">
        <v>0</v>
      </c>
      <c r="R151" t="s">
        <v>464</v>
      </c>
      <c r="S151" t="s">
        <v>465</v>
      </c>
      <c r="T151" t="s">
        <v>466</v>
      </c>
    </row>
    <row r="152" spans="1:20" x14ac:dyDescent="0.3">
      <c r="A152">
        <v>17388</v>
      </c>
      <c r="B152">
        <v>16</v>
      </c>
      <c r="C152">
        <v>1</v>
      </c>
      <c r="D152" t="b">
        <v>0</v>
      </c>
      <c r="E152">
        <v>12</v>
      </c>
      <c r="F152">
        <v>175</v>
      </c>
      <c r="G152" s="3">
        <v>45728.321766701389</v>
      </c>
      <c r="H152" t="b">
        <v>1</v>
      </c>
      <c r="I152" t="b">
        <v>0</v>
      </c>
      <c r="J152" t="s">
        <v>368</v>
      </c>
      <c r="K152" t="b">
        <v>0</v>
      </c>
      <c r="L152" s="3"/>
      <c r="M152" t="b">
        <v>1</v>
      </c>
      <c r="N152" s="3"/>
      <c r="O152">
        <v>0</v>
      </c>
      <c r="R152" t="s">
        <v>461</v>
      </c>
      <c r="S152" t="s">
        <v>462</v>
      </c>
      <c r="T152" t="s">
        <v>463</v>
      </c>
    </row>
    <row r="153" spans="1:20" x14ac:dyDescent="0.3">
      <c r="A153">
        <v>17418</v>
      </c>
      <c r="B153">
        <v>1490</v>
      </c>
      <c r="C153">
        <v>1</v>
      </c>
      <c r="D153" t="b">
        <v>0</v>
      </c>
      <c r="E153">
        <v>13</v>
      </c>
      <c r="F153">
        <v>211</v>
      </c>
      <c r="G153" s="3">
        <v>45727.371586030094</v>
      </c>
      <c r="H153" t="b">
        <v>1</v>
      </c>
      <c r="I153" t="b">
        <v>0</v>
      </c>
      <c r="J153" t="s">
        <v>652</v>
      </c>
      <c r="K153" t="b">
        <v>0</v>
      </c>
      <c r="L153" s="3"/>
      <c r="M153" t="b">
        <v>1</v>
      </c>
      <c r="N153" s="3"/>
      <c r="O153">
        <v>0</v>
      </c>
      <c r="R153" t="s">
        <v>464</v>
      </c>
      <c r="S153" t="s">
        <v>465</v>
      </c>
      <c r="T153" t="s">
        <v>466</v>
      </c>
    </row>
    <row r="154" spans="1:20" x14ac:dyDescent="0.3">
      <c r="A154">
        <v>17419</v>
      </c>
      <c r="B154">
        <v>1492</v>
      </c>
      <c r="C154">
        <v>1</v>
      </c>
      <c r="D154" t="b">
        <v>0</v>
      </c>
      <c r="E154">
        <v>13</v>
      </c>
      <c r="F154">
        <v>170</v>
      </c>
      <c r="G154" s="3">
        <v>45728.527899155095</v>
      </c>
      <c r="H154" t="b">
        <v>1</v>
      </c>
      <c r="I154" t="b">
        <v>0</v>
      </c>
      <c r="J154" t="s">
        <v>639</v>
      </c>
      <c r="K154" t="b">
        <v>0</v>
      </c>
      <c r="L154" s="3"/>
      <c r="M154" t="b">
        <v>1</v>
      </c>
      <c r="N154" s="3"/>
      <c r="O154">
        <v>0</v>
      </c>
      <c r="R154" t="s">
        <v>464</v>
      </c>
      <c r="S154" t="s">
        <v>465</v>
      </c>
      <c r="T154" t="s">
        <v>466</v>
      </c>
    </row>
    <row r="155" spans="1:20" x14ac:dyDescent="0.3">
      <c r="A155">
        <v>17427</v>
      </c>
      <c r="B155">
        <v>182</v>
      </c>
      <c r="C155">
        <v>1</v>
      </c>
      <c r="D155" t="b">
        <v>0</v>
      </c>
      <c r="E155">
        <v>5</v>
      </c>
      <c r="F155">
        <v>183</v>
      </c>
      <c r="G155" s="3">
        <v>45729.684708530091</v>
      </c>
      <c r="H155" t="b">
        <v>1</v>
      </c>
      <c r="I155" t="b">
        <v>0</v>
      </c>
      <c r="J155" t="s">
        <v>272</v>
      </c>
      <c r="K155" t="b">
        <v>0</v>
      </c>
      <c r="L155" s="3"/>
      <c r="M155" t="b">
        <v>1</v>
      </c>
      <c r="N155" s="3"/>
      <c r="O155">
        <v>0</v>
      </c>
      <c r="R155" t="s">
        <v>440</v>
      </c>
      <c r="S155" t="s">
        <v>441</v>
      </c>
      <c r="T155" t="s">
        <v>442</v>
      </c>
    </row>
    <row r="156" spans="1:20" x14ac:dyDescent="0.3">
      <c r="A156">
        <v>17668</v>
      </c>
      <c r="B156">
        <v>36</v>
      </c>
      <c r="C156">
        <v>1</v>
      </c>
      <c r="D156" t="b">
        <v>0</v>
      </c>
      <c r="E156">
        <v>13</v>
      </c>
      <c r="F156">
        <v>185</v>
      </c>
      <c r="G156" s="3">
        <v>45729.685782060187</v>
      </c>
      <c r="H156" t="b">
        <v>1</v>
      </c>
      <c r="I156" t="b">
        <v>0</v>
      </c>
      <c r="J156" t="s">
        <v>214</v>
      </c>
      <c r="K156" t="b">
        <v>0</v>
      </c>
      <c r="L156" s="3"/>
      <c r="M156" t="b">
        <v>1</v>
      </c>
      <c r="N156" s="3"/>
      <c r="O156">
        <v>0</v>
      </c>
      <c r="R156" t="s">
        <v>464</v>
      </c>
      <c r="S156" t="s">
        <v>465</v>
      </c>
      <c r="T156" t="s">
        <v>466</v>
      </c>
    </row>
    <row r="157" spans="1:20" x14ac:dyDescent="0.3">
      <c r="A157">
        <v>17672</v>
      </c>
      <c r="B157">
        <v>267</v>
      </c>
      <c r="C157">
        <v>1</v>
      </c>
      <c r="D157" t="b">
        <v>0</v>
      </c>
      <c r="E157">
        <v>1</v>
      </c>
      <c r="F157">
        <v>138</v>
      </c>
      <c r="G157" s="3">
        <v>45727.956234375</v>
      </c>
      <c r="H157" t="b">
        <v>1</v>
      </c>
      <c r="I157" t="b">
        <v>0</v>
      </c>
      <c r="J157" t="s">
        <v>168</v>
      </c>
      <c r="K157" t="b">
        <v>0</v>
      </c>
      <c r="L157" s="3"/>
      <c r="M157" t="b">
        <v>1</v>
      </c>
      <c r="N157" s="3"/>
      <c r="O157">
        <v>0</v>
      </c>
      <c r="R157" t="s">
        <v>428</v>
      </c>
      <c r="S157" t="s">
        <v>429</v>
      </c>
      <c r="T157" t="s">
        <v>430</v>
      </c>
    </row>
    <row r="158" spans="1:20" x14ac:dyDescent="0.3">
      <c r="A158">
        <v>17674</v>
      </c>
      <c r="B158">
        <v>135</v>
      </c>
      <c r="C158">
        <v>1</v>
      </c>
      <c r="D158" t="b">
        <v>0</v>
      </c>
      <c r="E158">
        <v>9</v>
      </c>
      <c r="F158">
        <v>175</v>
      </c>
      <c r="G158" s="3">
        <v>45728.385293368054</v>
      </c>
      <c r="H158" t="b">
        <v>1</v>
      </c>
      <c r="I158" t="b">
        <v>0</v>
      </c>
      <c r="J158" t="s">
        <v>265</v>
      </c>
      <c r="K158" t="b">
        <v>0</v>
      </c>
      <c r="L158" s="3"/>
      <c r="M158" t="b">
        <v>1</v>
      </c>
      <c r="N158" s="3"/>
      <c r="O158">
        <v>0</v>
      </c>
      <c r="R158" t="s">
        <v>452</v>
      </c>
      <c r="S158" t="s">
        <v>453</v>
      </c>
      <c r="T158" t="s">
        <v>454</v>
      </c>
    </row>
    <row r="159" spans="1:20" x14ac:dyDescent="0.3">
      <c r="A159">
        <v>17675</v>
      </c>
      <c r="B159">
        <v>1496</v>
      </c>
      <c r="C159">
        <v>1</v>
      </c>
      <c r="D159" t="b">
        <v>0</v>
      </c>
      <c r="E159">
        <v>9</v>
      </c>
      <c r="F159">
        <v>150</v>
      </c>
      <c r="G159" s="3">
        <v>45728.354496956017</v>
      </c>
      <c r="H159" t="b">
        <v>1</v>
      </c>
      <c r="I159" t="b">
        <v>0</v>
      </c>
      <c r="J159" t="s">
        <v>646</v>
      </c>
      <c r="K159" t="b">
        <v>0</v>
      </c>
      <c r="L159" s="3"/>
      <c r="M159" t="b">
        <v>1</v>
      </c>
      <c r="N159" s="3"/>
      <c r="O159">
        <v>0</v>
      </c>
      <c r="R159" t="s">
        <v>452</v>
      </c>
      <c r="S159" t="s">
        <v>453</v>
      </c>
      <c r="T159" t="s">
        <v>454</v>
      </c>
    </row>
    <row r="160" spans="1:20" x14ac:dyDescent="0.3">
      <c r="A160">
        <v>17704</v>
      </c>
      <c r="B160">
        <v>67</v>
      </c>
      <c r="C160">
        <v>1</v>
      </c>
      <c r="D160" t="b">
        <v>0</v>
      </c>
      <c r="E160">
        <v>5</v>
      </c>
      <c r="F160">
        <v>188</v>
      </c>
      <c r="G160" s="3">
        <v>45728.698098229164</v>
      </c>
      <c r="H160" t="b">
        <v>1</v>
      </c>
      <c r="I160" t="b">
        <v>0</v>
      </c>
      <c r="J160" t="s">
        <v>317</v>
      </c>
      <c r="K160" t="b">
        <v>0</v>
      </c>
      <c r="L160" s="3"/>
      <c r="M160" t="b">
        <v>1</v>
      </c>
      <c r="N160" s="3"/>
      <c r="O160">
        <v>0</v>
      </c>
      <c r="R160" t="s">
        <v>440</v>
      </c>
      <c r="S160" t="s">
        <v>441</v>
      </c>
      <c r="T160" t="s">
        <v>442</v>
      </c>
    </row>
    <row r="161" spans="1:20" x14ac:dyDescent="0.3">
      <c r="A161">
        <v>17335</v>
      </c>
      <c r="B161">
        <v>7</v>
      </c>
      <c r="C161">
        <v>1</v>
      </c>
      <c r="D161" t="b">
        <v>0</v>
      </c>
      <c r="E161">
        <v>12</v>
      </c>
      <c r="F161">
        <v>187</v>
      </c>
      <c r="G161" s="3">
        <v>45728.561308252312</v>
      </c>
      <c r="H161" t="b">
        <v>1</v>
      </c>
      <c r="I161" t="b">
        <v>0</v>
      </c>
      <c r="J161" t="s">
        <v>281</v>
      </c>
      <c r="K161" t="b">
        <v>0</v>
      </c>
      <c r="L161" s="3"/>
      <c r="M161" t="b">
        <v>1</v>
      </c>
      <c r="N161" s="3"/>
      <c r="O161">
        <v>0</v>
      </c>
      <c r="R161" t="s">
        <v>461</v>
      </c>
      <c r="S161" t="s">
        <v>462</v>
      </c>
      <c r="T161" t="s">
        <v>463</v>
      </c>
    </row>
    <row r="162" spans="1:20" x14ac:dyDescent="0.3">
      <c r="A162">
        <v>17703</v>
      </c>
      <c r="B162">
        <v>192</v>
      </c>
      <c r="C162">
        <v>1</v>
      </c>
      <c r="D162" t="b">
        <v>0</v>
      </c>
      <c r="E162">
        <v>9</v>
      </c>
      <c r="F162">
        <v>74</v>
      </c>
      <c r="G162" s="3">
        <v>45728.688175347219</v>
      </c>
      <c r="H162" t="b">
        <v>1</v>
      </c>
      <c r="I162" t="b">
        <v>0</v>
      </c>
      <c r="J162" t="s">
        <v>287</v>
      </c>
      <c r="K162" t="b">
        <v>0</v>
      </c>
      <c r="L162" s="3"/>
      <c r="M162" t="b">
        <v>1</v>
      </c>
      <c r="N162" s="3"/>
      <c r="O162">
        <v>0</v>
      </c>
      <c r="R162" t="s">
        <v>452</v>
      </c>
      <c r="S162" t="s">
        <v>453</v>
      </c>
      <c r="T162" t="s">
        <v>454</v>
      </c>
    </row>
    <row r="163" spans="1:20" x14ac:dyDescent="0.3">
      <c r="A163">
        <v>17715</v>
      </c>
      <c r="B163">
        <v>186</v>
      </c>
      <c r="C163">
        <v>1</v>
      </c>
      <c r="D163" t="b">
        <v>0</v>
      </c>
      <c r="E163">
        <v>9</v>
      </c>
      <c r="F163">
        <v>165</v>
      </c>
      <c r="G163" s="3">
        <v>45728.837893020835</v>
      </c>
      <c r="H163" t="b">
        <v>1</v>
      </c>
      <c r="I163" t="b">
        <v>0</v>
      </c>
      <c r="J163" t="s">
        <v>282</v>
      </c>
      <c r="K163" t="b">
        <v>0</v>
      </c>
      <c r="L163" s="3"/>
      <c r="M163" t="b">
        <v>1</v>
      </c>
      <c r="N163" s="3"/>
      <c r="O163">
        <v>0</v>
      </c>
      <c r="R163" t="s">
        <v>452</v>
      </c>
      <c r="S163" t="s">
        <v>453</v>
      </c>
      <c r="T163" t="s">
        <v>454</v>
      </c>
    </row>
    <row r="164" spans="1:20" x14ac:dyDescent="0.3">
      <c r="A164">
        <v>17727</v>
      </c>
      <c r="B164">
        <v>27</v>
      </c>
      <c r="C164">
        <v>1</v>
      </c>
      <c r="D164" t="b">
        <v>0</v>
      </c>
      <c r="E164">
        <v>12</v>
      </c>
      <c r="F164">
        <v>145</v>
      </c>
      <c r="G164" s="3">
        <v>45729.053276701386</v>
      </c>
      <c r="H164" t="b">
        <v>1</v>
      </c>
      <c r="I164" t="b">
        <v>0</v>
      </c>
      <c r="J164" t="s">
        <v>131</v>
      </c>
      <c r="K164" t="b">
        <v>0</v>
      </c>
      <c r="L164" s="3"/>
      <c r="M164" t="b">
        <v>1</v>
      </c>
      <c r="N164" s="3"/>
      <c r="O164">
        <v>0</v>
      </c>
      <c r="R164" t="s">
        <v>461</v>
      </c>
      <c r="S164" t="s">
        <v>462</v>
      </c>
      <c r="T164" t="s">
        <v>463</v>
      </c>
    </row>
    <row r="165" spans="1:20" x14ac:dyDescent="0.3">
      <c r="A165">
        <v>17319</v>
      </c>
      <c r="B165">
        <v>197</v>
      </c>
      <c r="C165">
        <v>1</v>
      </c>
      <c r="D165" t="b">
        <v>0</v>
      </c>
      <c r="E165">
        <v>9</v>
      </c>
      <c r="F165">
        <v>167</v>
      </c>
      <c r="G165" s="3">
        <v>45729.765185185184</v>
      </c>
      <c r="H165" t="b">
        <v>1</v>
      </c>
      <c r="I165" t="b">
        <v>0</v>
      </c>
      <c r="J165" t="s">
        <v>128</v>
      </c>
      <c r="K165" t="b">
        <v>0</v>
      </c>
      <c r="L165" s="3"/>
      <c r="M165" t="b">
        <v>1</v>
      </c>
      <c r="N165" s="3"/>
      <c r="O165">
        <v>0</v>
      </c>
      <c r="R165" t="s">
        <v>452</v>
      </c>
      <c r="S165" t="s">
        <v>453</v>
      </c>
      <c r="T165" t="s">
        <v>454</v>
      </c>
    </row>
    <row r="166" spans="1:20" x14ac:dyDescent="0.3">
      <c r="A166">
        <v>17397</v>
      </c>
      <c r="B166">
        <v>1152</v>
      </c>
      <c r="C166">
        <v>1</v>
      </c>
      <c r="D166" t="b">
        <v>0</v>
      </c>
      <c r="E166">
        <v>13</v>
      </c>
      <c r="F166">
        <v>145</v>
      </c>
      <c r="G166" s="3">
        <v>45728.360139502314</v>
      </c>
      <c r="H166" t="b">
        <v>1</v>
      </c>
      <c r="I166" t="b">
        <v>0</v>
      </c>
      <c r="J166" t="s">
        <v>638</v>
      </c>
      <c r="K166" t="b">
        <v>0</v>
      </c>
      <c r="L166" s="3"/>
      <c r="M166" t="b">
        <v>1</v>
      </c>
      <c r="N166" s="3"/>
      <c r="O166">
        <v>0</v>
      </c>
      <c r="R166" t="s">
        <v>464</v>
      </c>
      <c r="S166" t="s">
        <v>465</v>
      </c>
      <c r="T166" t="s">
        <v>466</v>
      </c>
    </row>
    <row r="167" spans="1:20" x14ac:dyDescent="0.3">
      <c r="A167">
        <v>17399</v>
      </c>
      <c r="B167">
        <v>1475</v>
      </c>
      <c r="C167">
        <v>1</v>
      </c>
      <c r="D167" t="b">
        <v>0</v>
      </c>
      <c r="E167">
        <v>5</v>
      </c>
      <c r="F167">
        <v>177</v>
      </c>
      <c r="G167" s="3">
        <v>45729.446664502313</v>
      </c>
      <c r="H167" t="b">
        <v>1</v>
      </c>
      <c r="I167" t="b">
        <v>0</v>
      </c>
      <c r="J167" t="s">
        <v>649</v>
      </c>
      <c r="K167" t="b">
        <v>0</v>
      </c>
      <c r="L167" s="3"/>
      <c r="M167" t="b">
        <v>1</v>
      </c>
      <c r="N167" s="3"/>
      <c r="O167">
        <v>0</v>
      </c>
      <c r="R167" t="s">
        <v>440</v>
      </c>
      <c r="S167" t="s">
        <v>441</v>
      </c>
      <c r="T167" t="s">
        <v>442</v>
      </c>
    </row>
    <row r="168" spans="1:20" x14ac:dyDescent="0.3">
      <c r="A168">
        <v>17442</v>
      </c>
      <c r="B168">
        <v>106</v>
      </c>
      <c r="C168">
        <v>1</v>
      </c>
      <c r="D168" t="b">
        <v>0</v>
      </c>
      <c r="E168">
        <v>12</v>
      </c>
      <c r="F168">
        <v>139</v>
      </c>
      <c r="G168" s="3">
        <v>45729.460939004632</v>
      </c>
      <c r="H168" t="b">
        <v>1</v>
      </c>
      <c r="I168" t="b">
        <v>0</v>
      </c>
      <c r="J168" t="s">
        <v>236</v>
      </c>
      <c r="K168" t="b">
        <v>0</v>
      </c>
      <c r="L168" s="3"/>
      <c r="M168" t="b">
        <v>1</v>
      </c>
      <c r="N168" s="3"/>
      <c r="O168">
        <v>0</v>
      </c>
      <c r="R168" t="s">
        <v>461</v>
      </c>
      <c r="S168" t="s">
        <v>462</v>
      </c>
      <c r="T168" t="s">
        <v>463</v>
      </c>
    </row>
    <row r="169" spans="1:20" x14ac:dyDescent="0.3">
      <c r="A169">
        <v>17752</v>
      </c>
      <c r="B169">
        <v>301</v>
      </c>
      <c r="C169">
        <v>1</v>
      </c>
      <c r="D169" t="b">
        <v>0</v>
      </c>
      <c r="E169">
        <v>0</v>
      </c>
      <c r="F169">
        <v>100</v>
      </c>
      <c r="G169" s="3">
        <v>45725.923273993052</v>
      </c>
      <c r="H169" t="b">
        <v>0</v>
      </c>
      <c r="I169" t="b">
        <v>0</v>
      </c>
      <c r="K169" t="b">
        <v>0</v>
      </c>
      <c r="L169" s="3"/>
      <c r="M169" t="b">
        <v>1</v>
      </c>
      <c r="N169" s="3"/>
      <c r="O169">
        <v>0</v>
      </c>
    </row>
    <row r="170" spans="1:20" x14ac:dyDescent="0.3">
      <c r="A170">
        <v>17312</v>
      </c>
      <c r="B170">
        <v>156</v>
      </c>
      <c r="C170">
        <v>1</v>
      </c>
      <c r="D170" t="b">
        <v>0</v>
      </c>
      <c r="E170">
        <v>9</v>
      </c>
      <c r="F170">
        <v>181</v>
      </c>
      <c r="G170" s="3">
        <v>45727.789875000002</v>
      </c>
      <c r="H170" t="b">
        <v>1</v>
      </c>
      <c r="I170" t="b">
        <v>0</v>
      </c>
      <c r="J170" t="s">
        <v>303</v>
      </c>
      <c r="K170" t="b">
        <v>0</v>
      </c>
      <c r="L170" s="3"/>
      <c r="M170" t="b">
        <v>1</v>
      </c>
      <c r="N170" s="3"/>
      <c r="O170">
        <v>0</v>
      </c>
      <c r="R170" t="s">
        <v>452</v>
      </c>
      <c r="S170" t="s">
        <v>453</v>
      </c>
      <c r="T170" t="s">
        <v>454</v>
      </c>
    </row>
    <row r="171" spans="1:20" x14ac:dyDescent="0.3">
      <c r="A171">
        <v>17382</v>
      </c>
      <c r="B171">
        <v>246</v>
      </c>
      <c r="C171">
        <v>1</v>
      </c>
      <c r="D171" t="b">
        <v>0</v>
      </c>
      <c r="E171">
        <v>6</v>
      </c>
      <c r="F171">
        <v>100</v>
      </c>
      <c r="G171" s="3">
        <v>45721.827000428239</v>
      </c>
      <c r="H171" t="b">
        <v>1</v>
      </c>
      <c r="I171" t="b">
        <v>0</v>
      </c>
      <c r="J171" t="s">
        <v>102</v>
      </c>
      <c r="K171" t="b">
        <v>0</v>
      </c>
      <c r="L171" s="3"/>
      <c r="M171" t="b">
        <v>1</v>
      </c>
      <c r="N171" s="3"/>
      <c r="O171">
        <v>0</v>
      </c>
      <c r="R171" t="s">
        <v>443</v>
      </c>
      <c r="S171" t="s">
        <v>444</v>
      </c>
      <c r="T171" t="s">
        <v>445</v>
      </c>
    </row>
    <row r="172" spans="1:20" x14ac:dyDescent="0.3">
      <c r="A172">
        <v>17684</v>
      </c>
      <c r="B172">
        <v>26</v>
      </c>
      <c r="C172">
        <v>1</v>
      </c>
      <c r="D172" t="b">
        <v>0</v>
      </c>
      <c r="E172">
        <v>18</v>
      </c>
      <c r="F172">
        <v>167</v>
      </c>
      <c r="G172" s="3">
        <v>45728.523732372683</v>
      </c>
      <c r="H172" t="b">
        <v>1</v>
      </c>
      <c r="I172" t="b">
        <v>0</v>
      </c>
      <c r="J172" t="s">
        <v>185</v>
      </c>
      <c r="K172" t="b">
        <v>0</v>
      </c>
      <c r="L172" s="3"/>
      <c r="M172" t="b">
        <v>1</v>
      </c>
      <c r="N172" s="3"/>
      <c r="O172">
        <v>0</v>
      </c>
      <c r="R172" t="s">
        <v>583</v>
      </c>
      <c r="S172" t="s">
        <v>477</v>
      </c>
      <c r="T172" t="s">
        <v>478</v>
      </c>
    </row>
    <row r="173" spans="1:20" x14ac:dyDescent="0.3">
      <c r="A173">
        <v>17711</v>
      </c>
      <c r="B173">
        <v>131</v>
      </c>
      <c r="C173">
        <v>1</v>
      </c>
      <c r="D173" t="b">
        <v>0</v>
      </c>
      <c r="E173">
        <v>9</v>
      </c>
      <c r="F173">
        <v>179</v>
      </c>
      <c r="G173" s="3">
        <v>45728.784750266204</v>
      </c>
      <c r="H173" t="b">
        <v>1</v>
      </c>
      <c r="I173" t="b">
        <v>0</v>
      </c>
      <c r="J173" t="s">
        <v>348</v>
      </c>
      <c r="K173" t="b">
        <v>0</v>
      </c>
      <c r="L173" s="3"/>
      <c r="M173" t="b">
        <v>1</v>
      </c>
      <c r="N173" s="3"/>
      <c r="O173">
        <v>0</v>
      </c>
      <c r="R173" t="s">
        <v>452</v>
      </c>
      <c r="S173" t="s">
        <v>453</v>
      </c>
      <c r="T173" t="s">
        <v>454</v>
      </c>
    </row>
    <row r="174" spans="1:20" x14ac:dyDescent="0.3">
      <c r="A174">
        <v>17712</v>
      </c>
      <c r="B174">
        <v>112</v>
      </c>
      <c r="C174">
        <v>1</v>
      </c>
      <c r="D174" t="b">
        <v>0</v>
      </c>
      <c r="E174">
        <v>7</v>
      </c>
      <c r="F174">
        <v>175</v>
      </c>
      <c r="G174" s="3">
        <v>45728.785163391207</v>
      </c>
      <c r="H174" t="b">
        <v>1</v>
      </c>
      <c r="I174" t="b">
        <v>0</v>
      </c>
      <c r="J174" t="s">
        <v>579</v>
      </c>
      <c r="K174" t="b">
        <v>0</v>
      </c>
      <c r="L174" s="3"/>
      <c r="M174" t="b">
        <v>1</v>
      </c>
      <c r="N174" s="3"/>
      <c r="O174">
        <v>0</v>
      </c>
      <c r="R174" t="s">
        <v>446</v>
      </c>
      <c r="S174" t="s">
        <v>447</v>
      </c>
      <c r="T174" t="s">
        <v>448</v>
      </c>
    </row>
    <row r="175" spans="1:20" x14ac:dyDescent="0.3">
      <c r="A175">
        <v>17278</v>
      </c>
      <c r="B175">
        <v>22</v>
      </c>
      <c r="C175">
        <v>1</v>
      </c>
      <c r="D175" t="b">
        <v>0</v>
      </c>
      <c r="E175">
        <v>5</v>
      </c>
      <c r="F175">
        <v>161</v>
      </c>
      <c r="G175" s="3">
        <v>45728.818492592596</v>
      </c>
      <c r="H175" t="b">
        <v>1</v>
      </c>
      <c r="I175" t="b">
        <v>0</v>
      </c>
      <c r="J175" t="s">
        <v>318</v>
      </c>
      <c r="K175" t="b">
        <v>0</v>
      </c>
      <c r="L175" s="3"/>
      <c r="M175" t="b">
        <v>1</v>
      </c>
      <c r="N175" s="3"/>
      <c r="O175">
        <v>0</v>
      </c>
      <c r="R175" t="s">
        <v>440</v>
      </c>
      <c r="S175" t="s">
        <v>441</v>
      </c>
      <c r="T175" t="s">
        <v>442</v>
      </c>
    </row>
    <row r="176" spans="1:20" x14ac:dyDescent="0.3">
      <c r="A176">
        <v>17411</v>
      </c>
      <c r="B176">
        <v>1334</v>
      </c>
      <c r="C176">
        <v>1</v>
      </c>
      <c r="D176" t="b">
        <v>0</v>
      </c>
      <c r="E176">
        <v>9</v>
      </c>
      <c r="F176">
        <v>120</v>
      </c>
      <c r="G176" s="3">
        <v>45722.434001006943</v>
      </c>
      <c r="H176" t="b">
        <v>1</v>
      </c>
      <c r="I176" t="b">
        <v>0</v>
      </c>
      <c r="J176" t="s">
        <v>636</v>
      </c>
      <c r="K176" t="b">
        <v>0</v>
      </c>
      <c r="L176" s="3"/>
      <c r="M176" t="b">
        <v>1</v>
      </c>
      <c r="N176" s="3"/>
      <c r="O176">
        <v>0</v>
      </c>
      <c r="R176" t="s">
        <v>452</v>
      </c>
      <c r="S176" t="s">
        <v>453</v>
      </c>
      <c r="T176" t="s">
        <v>454</v>
      </c>
    </row>
    <row r="177" spans="1:20" x14ac:dyDescent="0.3">
      <c r="A177">
        <v>17663</v>
      </c>
      <c r="B177">
        <v>124</v>
      </c>
      <c r="C177">
        <v>1</v>
      </c>
      <c r="D177" t="b">
        <v>0</v>
      </c>
      <c r="E177">
        <v>9</v>
      </c>
      <c r="F177">
        <v>174</v>
      </c>
      <c r="G177" s="3">
        <v>45729.560290243055</v>
      </c>
      <c r="H177" t="b">
        <v>1</v>
      </c>
      <c r="I177" t="b">
        <v>0</v>
      </c>
      <c r="J177" t="s">
        <v>328</v>
      </c>
      <c r="K177" t="b">
        <v>0</v>
      </c>
      <c r="L177" s="3"/>
      <c r="M177" t="b">
        <v>1</v>
      </c>
      <c r="N177" s="3"/>
      <c r="O177">
        <v>0</v>
      </c>
      <c r="R177" t="s">
        <v>452</v>
      </c>
      <c r="S177" t="s">
        <v>453</v>
      </c>
      <c r="T177" t="s">
        <v>454</v>
      </c>
    </row>
    <row r="178" spans="1:20" x14ac:dyDescent="0.3">
      <c r="A178">
        <v>17272</v>
      </c>
      <c r="B178">
        <v>170</v>
      </c>
      <c r="C178">
        <v>1</v>
      </c>
      <c r="D178" t="b">
        <v>0</v>
      </c>
      <c r="E178">
        <v>13</v>
      </c>
      <c r="F178">
        <v>141</v>
      </c>
      <c r="G178" s="3">
        <v>45728.545920023149</v>
      </c>
      <c r="H178" t="b">
        <v>1</v>
      </c>
      <c r="I178" t="b">
        <v>0</v>
      </c>
      <c r="J178" t="s">
        <v>223</v>
      </c>
      <c r="K178" t="b">
        <v>0</v>
      </c>
      <c r="L178" s="3"/>
      <c r="M178" t="b">
        <v>1</v>
      </c>
      <c r="N178" s="3"/>
      <c r="O178">
        <v>0</v>
      </c>
      <c r="R178" t="s">
        <v>464</v>
      </c>
      <c r="S178" t="s">
        <v>465</v>
      </c>
      <c r="T178" t="s">
        <v>466</v>
      </c>
    </row>
    <row r="179" spans="1:20" x14ac:dyDescent="0.3">
      <c r="A179">
        <v>17324</v>
      </c>
      <c r="B179">
        <v>1458</v>
      </c>
      <c r="C179">
        <v>1</v>
      </c>
      <c r="D179" t="b">
        <v>0</v>
      </c>
      <c r="E179">
        <v>7</v>
      </c>
      <c r="F179">
        <v>153</v>
      </c>
      <c r="G179" s="3">
        <v>45722.719463738424</v>
      </c>
      <c r="H179" t="b">
        <v>1</v>
      </c>
      <c r="I179" t="b">
        <v>0</v>
      </c>
      <c r="J179" t="s">
        <v>648</v>
      </c>
      <c r="K179" t="b">
        <v>0</v>
      </c>
      <c r="L179" s="3"/>
      <c r="M179" t="b">
        <v>1</v>
      </c>
      <c r="N179" s="3"/>
      <c r="O179">
        <v>0</v>
      </c>
      <c r="R179" t="s">
        <v>446</v>
      </c>
      <c r="S179" t="s">
        <v>447</v>
      </c>
      <c r="T179" t="s">
        <v>448</v>
      </c>
    </row>
    <row r="180" spans="1:20" x14ac:dyDescent="0.3">
      <c r="A180">
        <v>17372</v>
      </c>
      <c r="B180">
        <v>1227</v>
      </c>
      <c r="C180">
        <v>1</v>
      </c>
      <c r="D180" t="b">
        <v>0</v>
      </c>
      <c r="E180">
        <v>9</v>
      </c>
      <c r="F180">
        <v>177</v>
      </c>
      <c r="G180" s="3">
        <v>45727.763906597225</v>
      </c>
      <c r="H180" t="b">
        <v>1</v>
      </c>
      <c r="I180" t="b">
        <v>0</v>
      </c>
      <c r="J180" t="s">
        <v>635</v>
      </c>
      <c r="K180" t="b">
        <v>0</v>
      </c>
      <c r="L180" s="3"/>
      <c r="M180" t="b">
        <v>1</v>
      </c>
      <c r="N180" s="3"/>
      <c r="O180">
        <v>0</v>
      </c>
      <c r="R180" t="s">
        <v>452</v>
      </c>
      <c r="S180" t="s">
        <v>453</v>
      </c>
      <c r="T180" t="s">
        <v>454</v>
      </c>
    </row>
    <row r="181" spans="1:20" x14ac:dyDescent="0.3">
      <c r="A181">
        <v>17405</v>
      </c>
      <c r="B181">
        <v>78</v>
      </c>
      <c r="C181">
        <v>1</v>
      </c>
      <c r="D181" t="b">
        <v>0</v>
      </c>
      <c r="E181">
        <v>12</v>
      </c>
      <c r="F181">
        <v>167</v>
      </c>
      <c r="G181" s="3">
        <v>45722.343117673612</v>
      </c>
      <c r="H181" t="b">
        <v>1</v>
      </c>
      <c r="I181" t="b">
        <v>0</v>
      </c>
      <c r="J181" t="s">
        <v>355</v>
      </c>
      <c r="K181" t="b">
        <v>0</v>
      </c>
      <c r="L181" s="3"/>
      <c r="M181" t="b">
        <v>1</v>
      </c>
      <c r="N181" s="3"/>
      <c r="O181">
        <v>0</v>
      </c>
      <c r="R181" t="s">
        <v>461</v>
      </c>
      <c r="S181" t="s">
        <v>462</v>
      </c>
      <c r="T181" t="s">
        <v>463</v>
      </c>
    </row>
    <row r="182" spans="1:20" x14ac:dyDescent="0.3">
      <c r="A182">
        <v>17408</v>
      </c>
      <c r="B182">
        <v>100</v>
      </c>
      <c r="C182">
        <v>1</v>
      </c>
      <c r="D182" t="b">
        <v>0</v>
      </c>
      <c r="E182">
        <v>8</v>
      </c>
      <c r="F182">
        <v>161</v>
      </c>
      <c r="G182" s="3">
        <v>45729.380180983797</v>
      </c>
      <c r="H182" t="b">
        <v>1</v>
      </c>
      <c r="I182" t="b">
        <v>0</v>
      </c>
      <c r="J182" t="s">
        <v>260</v>
      </c>
      <c r="K182" t="b">
        <v>0</v>
      </c>
      <c r="L182" s="3"/>
      <c r="M182" t="b">
        <v>1</v>
      </c>
      <c r="N182" s="3"/>
      <c r="O182">
        <v>0</v>
      </c>
      <c r="R182" t="s">
        <v>449</v>
      </c>
      <c r="S182" t="s">
        <v>450</v>
      </c>
      <c r="T182" t="s">
        <v>451</v>
      </c>
    </row>
    <row r="183" spans="1:20" x14ac:dyDescent="0.3">
      <c r="A183">
        <v>17461</v>
      </c>
      <c r="B183">
        <v>1426</v>
      </c>
      <c r="C183">
        <v>1</v>
      </c>
      <c r="D183" t="b">
        <v>0</v>
      </c>
      <c r="E183">
        <v>9</v>
      </c>
      <c r="F183">
        <v>148</v>
      </c>
      <c r="G183" s="3">
        <v>45729.633394641205</v>
      </c>
      <c r="H183" t="b">
        <v>1</v>
      </c>
      <c r="I183" t="b">
        <v>0</v>
      </c>
      <c r="J183" t="s">
        <v>631</v>
      </c>
      <c r="K183" t="b">
        <v>0</v>
      </c>
      <c r="L183" s="3"/>
      <c r="M183" t="b">
        <v>1</v>
      </c>
      <c r="N183" s="3"/>
      <c r="O183">
        <v>0</v>
      </c>
      <c r="R183" t="s">
        <v>452</v>
      </c>
      <c r="S183" t="s">
        <v>453</v>
      </c>
      <c r="T183" t="s">
        <v>454</v>
      </c>
    </row>
    <row r="184" spans="1:20" x14ac:dyDescent="0.3">
      <c r="A184">
        <v>17659</v>
      </c>
      <c r="B184">
        <v>45</v>
      </c>
      <c r="C184">
        <v>1</v>
      </c>
      <c r="D184" t="b">
        <v>0</v>
      </c>
      <c r="E184">
        <v>18</v>
      </c>
      <c r="F184">
        <v>187</v>
      </c>
      <c r="G184" s="3">
        <v>45727.520005289349</v>
      </c>
      <c r="H184" t="b">
        <v>1</v>
      </c>
      <c r="I184" t="b">
        <v>0</v>
      </c>
      <c r="J184" t="s">
        <v>366</v>
      </c>
      <c r="K184" t="b">
        <v>0</v>
      </c>
      <c r="L184" s="3"/>
      <c r="M184" t="b">
        <v>1</v>
      </c>
      <c r="N184" s="3"/>
      <c r="O184">
        <v>0</v>
      </c>
      <c r="R184" t="s">
        <v>583</v>
      </c>
      <c r="S184" t="s">
        <v>477</v>
      </c>
      <c r="T184" t="s">
        <v>478</v>
      </c>
    </row>
    <row r="185" spans="1:20" x14ac:dyDescent="0.3">
      <c r="A185">
        <v>17660</v>
      </c>
      <c r="B185">
        <v>152</v>
      </c>
      <c r="C185">
        <v>1</v>
      </c>
      <c r="D185" t="b">
        <v>0</v>
      </c>
      <c r="E185">
        <v>12</v>
      </c>
      <c r="F185">
        <v>160</v>
      </c>
      <c r="G185" s="3">
        <v>45727.561520636576</v>
      </c>
      <c r="H185" t="b">
        <v>1</v>
      </c>
      <c r="I185" t="b">
        <v>0</v>
      </c>
      <c r="J185" t="s">
        <v>546</v>
      </c>
      <c r="K185" t="b">
        <v>0</v>
      </c>
      <c r="L185" s="3"/>
      <c r="M185" t="b">
        <v>1</v>
      </c>
      <c r="N185" s="3"/>
      <c r="O185">
        <v>0</v>
      </c>
      <c r="R185" t="s">
        <v>461</v>
      </c>
      <c r="S185" t="s">
        <v>462</v>
      </c>
      <c r="T185" t="s">
        <v>463</v>
      </c>
    </row>
    <row r="186" spans="1:20" x14ac:dyDescent="0.3">
      <c r="A186">
        <v>17667</v>
      </c>
      <c r="B186">
        <v>180</v>
      </c>
      <c r="C186">
        <v>1</v>
      </c>
      <c r="D186" t="b">
        <v>0</v>
      </c>
      <c r="E186">
        <v>2</v>
      </c>
      <c r="F186">
        <v>141</v>
      </c>
      <c r="G186" s="3">
        <v>45727.750131863424</v>
      </c>
      <c r="H186" t="b">
        <v>1</v>
      </c>
      <c r="I186" t="b">
        <v>0</v>
      </c>
      <c r="J186" t="s">
        <v>298</v>
      </c>
      <c r="K186" t="b">
        <v>0</v>
      </c>
      <c r="L186" s="3"/>
      <c r="M186" t="b">
        <v>1</v>
      </c>
      <c r="N186" s="3"/>
      <c r="O186">
        <v>0</v>
      </c>
      <c r="R186" t="s">
        <v>431</v>
      </c>
      <c r="S186" t="s">
        <v>432</v>
      </c>
      <c r="T186" t="s">
        <v>433</v>
      </c>
    </row>
    <row r="187" spans="1:20" x14ac:dyDescent="0.3">
      <c r="A187">
        <v>17696</v>
      </c>
      <c r="B187">
        <v>224</v>
      </c>
      <c r="C187">
        <v>1</v>
      </c>
      <c r="D187" t="b">
        <v>0</v>
      </c>
      <c r="E187">
        <v>2</v>
      </c>
      <c r="F187">
        <v>146</v>
      </c>
      <c r="G187" s="3">
        <v>45728.56860486111</v>
      </c>
      <c r="H187" t="b">
        <v>1</v>
      </c>
      <c r="I187" t="b">
        <v>0</v>
      </c>
      <c r="J187" t="s">
        <v>165</v>
      </c>
      <c r="K187" t="b">
        <v>0</v>
      </c>
      <c r="L187" s="3"/>
      <c r="M187" t="b">
        <v>1</v>
      </c>
      <c r="N187" s="3"/>
      <c r="O187">
        <v>0</v>
      </c>
      <c r="R187" t="s">
        <v>431</v>
      </c>
      <c r="S187" t="s">
        <v>432</v>
      </c>
      <c r="T187" t="s">
        <v>433</v>
      </c>
    </row>
    <row r="188" spans="1:20" x14ac:dyDescent="0.3">
      <c r="A188">
        <v>17717</v>
      </c>
      <c r="B188">
        <v>60</v>
      </c>
      <c r="C188">
        <v>1</v>
      </c>
      <c r="D188" t="b">
        <v>0</v>
      </c>
      <c r="E188">
        <v>13</v>
      </c>
      <c r="F188">
        <v>178</v>
      </c>
      <c r="G188" s="3">
        <v>45728.851024189818</v>
      </c>
      <c r="H188" t="b">
        <v>1</v>
      </c>
      <c r="I188" t="b">
        <v>0</v>
      </c>
      <c r="J188" t="s">
        <v>285</v>
      </c>
      <c r="K188" t="b">
        <v>0</v>
      </c>
      <c r="L188" s="3"/>
      <c r="M188" t="b">
        <v>1</v>
      </c>
      <c r="N188" s="3"/>
      <c r="O188">
        <v>0</v>
      </c>
      <c r="R188" t="s">
        <v>464</v>
      </c>
      <c r="S188" t="s">
        <v>465</v>
      </c>
      <c r="T188" t="s">
        <v>466</v>
      </c>
    </row>
    <row r="189" spans="1:20" x14ac:dyDescent="0.3">
      <c r="A189">
        <v>17718</v>
      </c>
      <c r="B189">
        <v>126</v>
      </c>
      <c r="C189">
        <v>1</v>
      </c>
      <c r="D189" t="b">
        <v>0</v>
      </c>
      <c r="E189">
        <v>7</v>
      </c>
      <c r="F189">
        <v>134</v>
      </c>
      <c r="G189" s="3">
        <v>45728.851718634258</v>
      </c>
      <c r="H189" t="b">
        <v>1</v>
      </c>
      <c r="I189" t="b">
        <v>0</v>
      </c>
      <c r="J189" t="s">
        <v>285</v>
      </c>
      <c r="K189" t="b">
        <v>0</v>
      </c>
      <c r="L189" s="3"/>
      <c r="M189" t="b">
        <v>1</v>
      </c>
      <c r="N189" s="3"/>
      <c r="O189">
        <v>0</v>
      </c>
      <c r="R189" t="s">
        <v>446</v>
      </c>
      <c r="S189" t="s">
        <v>447</v>
      </c>
      <c r="T189" t="s">
        <v>448</v>
      </c>
    </row>
    <row r="190" spans="1:20" x14ac:dyDescent="0.3">
      <c r="A190">
        <v>17719</v>
      </c>
      <c r="B190">
        <v>66</v>
      </c>
      <c r="C190">
        <v>1</v>
      </c>
      <c r="D190" t="b">
        <v>0</v>
      </c>
      <c r="E190">
        <v>9</v>
      </c>
      <c r="F190">
        <v>162</v>
      </c>
      <c r="G190" s="3">
        <v>45728.855747453701</v>
      </c>
      <c r="H190" t="b">
        <v>1</v>
      </c>
      <c r="I190" t="b">
        <v>0</v>
      </c>
      <c r="J190" t="s">
        <v>340</v>
      </c>
      <c r="K190" t="b">
        <v>0</v>
      </c>
      <c r="L190" s="3"/>
      <c r="M190" t="b">
        <v>1</v>
      </c>
      <c r="N190" s="3"/>
      <c r="O190">
        <v>0</v>
      </c>
      <c r="R190" t="s">
        <v>452</v>
      </c>
      <c r="S190" t="s">
        <v>453</v>
      </c>
      <c r="T190" t="s">
        <v>454</v>
      </c>
    </row>
    <row r="191" spans="1:20" x14ac:dyDescent="0.3">
      <c r="A191">
        <v>17720</v>
      </c>
      <c r="B191">
        <v>84</v>
      </c>
      <c r="C191">
        <v>1</v>
      </c>
      <c r="D191" t="b">
        <v>0</v>
      </c>
      <c r="E191">
        <v>9</v>
      </c>
      <c r="F191">
        <v>176</v>
      </c>
      <c r="G191" s="3">
        <v>45729.770492824071</v>
      </c>
      <c r="H191" t="b">
        <v>1</v>
      </c>
      <c r="I191" t="b">
        <v>0</v>
      </c>
      <c r="J191" t="s">
        <v>270</v>
      </c>
      <c r="K191" t="b">
        <v>0</v>
      </c>
      <c r="L191" s="3"/>
      <c r="M191" t="b">
        <v>1</v>
      </c>
      <c r="N191" s="3"/>
      <c r="O191">
        <v>0</v>
      </c>
      <c r="R191" t="s">
        <v>452</v>
      </c>
      <c r="S191" t="s">
        <v>453</v>
      </c>
      <c r="T191" t="s">
        <v>454</v>
      </c>
    </row>
  </sheetData>
  <phoneticPr fontId="5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A6436-23C6-491F-B7F2-47DC07FE1BF0}">
  <sheetPr codeName="Sheet14">
    <tabColor theme="3" tint="0.59999389629810485"/>
  </sheetPr>
  <dimension ref="A1:AC10"/>
  <sheetViews>
    <sheetView workbookViewId="0">
      <selection sqref="A1:A33"/>
    </sheetView>
  </sheetViews>
  <sheetFormatPr defaultRowHeight="14.4" x14ac:dyDescent="0.3"/>
  <cols>
    <col min="1" max="1" width="8.21875" bestFit="1" customWidth="1"/>
    <col min="2" max="3" width="8.44140625" bestFit="1" customWidth="1"/>
    <col min="4" max="4" width="11.21875" bestFit="1" customWidth="1"/>
    <col min="5" max="5" width="13.44140625" bestFit="1" customWidth="1"/>
    <col min="6" max="6" width="11.21875" bestFit="1" customWidth="1"/>
    <col min="7" max="7" width="13.44140625" bestFit="1" customWidth="1"/>
    <col min="8" max="8" width="18.33203125" bestFit="1" customWidth="1"/>
    <col min="9" max="9" width="10.6640625" bestFit="1" customWidth="1"/>
    <col min="10" max="10" width="9.77734375" bestFit="1" customWidth="1"/>
    <col min="11" max="11" width="8.21875" bestFit="1" customWidth="1"/>
    <col min="12" max="12" width="7.44140625" bestFit="1" customWidth="1"/>
    <col min="13" max="13" width="8.21875" bestFit="1" customWidth="1"/>
    <col min="14" max="14" width="10.109375" bestFit="1" customWidth="1"/>
    <col min="15" max="15" width="10.44140625" bestFit="1" customWidth="1"/>
    <col min="16" max="16" width="10.109375" bestFit="1" customWidth="1"/>
    <col min="17" max="17" width="17.33203125" bestFit="1" customWidth="1"/>
    <col min="18" max="18" width="18.44140625" bestFit="1" customWidth="1"/>
    <col min="19" max="19" width="22.21875" bestFit="1" customWidth="1"/>
    <col min="20" max="20" width="19.5546875" bestFit="1" customWidth="1"/>
    <col min="21" max="21" width="20.88671875" bestFit="1" customWidth="1"/>
    <col min="22" max="22" width="22.21875" bestFit="1" customWidth="1"/>
    <col min="23" max="23" width="19.5546875" bestFit="1" customWidth="1"/>
    <col min="24" max="25" width="11.33203125" bestFit="1" customWidth="1"/>
    <col min="26" max="26" width="15.21875" bestFit="1" customWidth="1"/>
    <col min="27" max="27" width="20.88671875" bestFit="1" customWidth="1"/>
    <col min="28" max="28" width="5.77734375" bestFit="1" customWidth="1"/>
    <col min="29" max="29" width="13.6640625" bestFit="1" customWidth="1"/>
    <col min="30" max="30" width="16.6640625" bestFit="1" customWidth="1"/>
    <col min="31" max="31" width="16.5546875" bestFit="1" customWidth="1"/>
    <col min="32" max="32" width="6.109375" bestFit="1" customWidth="1"/>
    <col min="33" max="33" width="14.5546875" customWidth="1"/>
  </cols>
  <sheetData>
    <row r="1" spans="1:29" x14ac:dyDescent="0.3">
      <c r="A1" t="s">
        <v>72</v>
      </c>
      <c r="B1" t="s">
        <v>499</v>
      </c>
      <c r="C1" t="s">
        <v>500</v>
      </c>
      <c r="D1" t="s">
        <v>501</v>
      </c>
      <c r="E1" t="s">
        <v>502</v>
      </c>
      <c r="F1" t="s">
        <v>503</v>
      </c>
      <c r="G1" t="s">
        <v>504</v>
      </c>
      <c r="H1" t="s">
        <v>505</v>
      </c>
      <c r="I1" t="s">
        <v>423</v>
      </c>
      <c r="J1" t="s">
        <v>506</v>
      </c>
      <c r="K1" t="s">
        <v>483</v>
      </c>
      <c r="L1" t="s">
        <v>507</v>
      </c>
      <c r="M1" t="s">
        <v>508</v>
      </c>
      <c r="N1" t="s">
        <v>509</v>
      </c>
      <c r="O1" t="s">
        <v>510</v>
      </c>
      <c r="P1" t="s">
        <v>511</v>
      </c>
      <c r="Q1" t="s">
        <v>512</v>
      </c>
      <c r="R1" t="s">
        <v>513</v>
      </c>
      <c r="S1" t="s">
        <v>514</v>
      </c>
      <c r="T1" t="s">
        <v>515</v>
      </c>
      <c r="U1" t="s">
        <v>516</v>
      </c>
      <c r="V1" t="s">
        <v>517</v>
      </c>
      <c r="W1" t="s">
        <v>518</v>
      </c>
      <c r="X1" t="s">
        <v>519</v>
      </c>
      <c r="Y1" t="s">
        <v>520</v>
      </c>
      <c r="Z1" t="s">
        <v>521</v>
      </c>
      <c r="AA1" t="s">
        <v>73</v>
      </c>
      <c r="AB1" t="s">
        <v>522</v>
      </c>
      <c r="AC1" t="s">
        <v>523</v>
      </c>
    </row>
    <row r="2" spans="1:29" x14ac:dyDescent="0.3">
      <c r="A2">
        <v>2759</v>
      </c>
      <c r="B2">
        <v>11</v>
      </c>
      <c r="C2">
        <v>9</v>
      </c>
      <c r="D2">
        <v>13</v>
      </c>
      <c r="E2">
        <v>4</v>
      </c>
      <c r="F2">
        <v>9</v>
      </c>
      <c r="G2">
        <v>15</v>
      </c>
      <c r="H2" s="2">
        <v>45729.8125</v>
      </c>
      <c r="I2">
        <v>1</v>
      </c>
      <c r="J2">
        <v>0</v>
      </c>
      <c r="K2">
        <v>1</v>
      </c>
      <c r="L2">
        <v>1</v>
      </c>
      <c r="M2" t="b">
        <v>1</v>
      </c>
      <c r="N2" t="s">
        <v>584</v>
      </c>
      <c r="O2" t="s">
        <v>1</v>
      </c>
      <c r="P2" t="s">
        <v>1</v>
      </c>
      <c r="Q2">
        <v>1</v>
      </c>
      <c r="R2" t="s">
        <v>458</v>
      </c>
      <c r="S2" t="s">
        <v>459</v>
      </c>
      <c r="T2" t="s">
        <v>460</v>
      </c>
      <c r="U2" t="s">
        <v>452</v>
      </c>
      <c r="V2" t="s">
        <v>453</v>
      </c>
      <c r="W2" t="s">
        <v>454</v>
      </c>
      <c r="X2">
        <v>82</v>
      </c>
      <c r="Y2">
        <v>69</v>
      </c>
      <c r="Z2" t="s">
        <v>452</v>
      </c>
      <c r="AA2" t="s">
        <v>458</v>
      </c>
      <c r="AB2" t="b">
        <v>0</v>
      </c>
      <c r="AC2">
        <v>11</v>
      </c>
    </row>
    <row r="3" spans="1:29" x14ac:dyDescent="0.3">
      <c r="A3">
        <v>2760</v>
      </c>
      <c r="B3">
        <v>13</v>
      </c>
      <c r="C3">
        <v>10</v>
      </c>
      <c r="D3">
        <v>17</v>
      </c>
      <c r="E3">
        <v>9</v>
      </c>
      <c r="F3">
        <v>12</v>
      </c>
      <c r="G3">
        <v>13</v>
      </c>
      <c r="H3" s="2">
        <v>45730.819444444445</v>
      </c>
      <c r="I3">
        <v>1</v>
      </c>
      <c r="J3">
        <v>0</v>
      </c>
      <c r="K3">
        <v>1</v>
      </c>
      <c r="L3">
        <v>1</v>
      </c>
      <c r="M3" t="b">
        <v>0</v>
      </c>
      <c r="N3" t="s">
        <v>584</v>
      </c>
      <c r="O3" t="s">
        <v>1</v>
      </c>
      <c r="P3" t="s">
        <v>1</v>
      </c>
      <c r="Q3">
        <v>2</v>
      </c>
      <c r="R3" t="s">
        <v>464</v>
      </c>
      <c r="S3" t="s">
        <v>465</v>
      </c>
      <c r="T3" t="s">
        <v>466</v>
      </c>
      <c r="U3" t="s">
        <v>455</v>
      </c>
      <c r="V3" t="s">
        <v>456</v>
      </c>
      <c r="W3" t="s">
        <v>457</v>
      </c>
      <c r="X3">
        <v>111</v>
      </c>
      <c r="Y3">
        <v>85</v>
      </c>
      <c r="Z3" t="s">
        <v>455</v>
      </c>
      <c r="AA3" t="s">
        <v>464</v>
      </c>
      <c r="AB3" t="b">
        <v>0</v>
      </c>
      <c r="AC3">
        <v>13</v>
      </c>
    </row>
    <row r="4" spans="1:29" x14ac:dyDescent="0.3">
      <c r="A4">
        <v>2761</v>
      </c>
      <c r="B4">
        <v>7</v>
      </c>
      <c r="C4">
        <v>4</v>
      </c>
      <c r="D4">
        <v>23</v>
      </c>
      <c r="E4">
        <v>9</v>
      </c>
      <c r="F4">
        <v>10</v>
      </c>
      <c r="G4">
        <v>9</v>
      </c>
      <c r="H4" s="2">
        <v>45731.555555555555</v>
      </c>
      <c r="I4">
        <v>1</v>
      </c>
      <c r="J4">
        <v>0</v>
      </c>
      <c r="K4">
        <v>11</v>
      </c>
      <c r="L4">
        <v>1</v>
      </c>
      <c r="M4" t="b">
        <v>0</v>
      </c>
      <c r="N4" t="s">
        <v>584</v>
      </c>
      <c r="O4" t="s">
        <v>1</v>
      </c>
      <c r="P4" t="s">
        <v>1</v>
      </c>
      <c r="Q4">
        <v>3</v>
      </c>
      <c r="R4" t="s">
        <v>446</v>
      </c>
      <c r="S4" t="s">
        <v>447</v>
      </c>
      <c r="T4" t="s">
        <v>448</v>
      </c>
      <c r="U4" t="s">
        <v>437</v>
      </c>
      <c r="V4" t="s">
        <v>438</v>
      </c>
      <c r="W4" t="s">
        <v>439</v>
      </c>
      <c r="X4">
        <v>147</v>
      </c>
      <c r="Y4">
        <v>69</v>
      </c>
      <c r="Z4" t="s">
        <v>437</v>
      </c>
      <c r="AA4" t="s">
        <v>446</v>
      </c>
      <c r="AB4" t="b">
        <v>0</v>
      </c>
      <c r="AC4">
        <v>7</v>
      </c>
    </row>
    <row r="5" spans="1:29" x14ac:dyDescent="0.3">
      <c r="A5">
        <v>2762</v>
      </c>
      <c r="B5">
        <v>6</v>
      </c>
      <c r="C5">
        <v>5</v>
      </c>
      <c r="D5">
        <v>12</v>
      </c>
      <c r="E5">
        <v>10</v>
      </c>
      <c r="F5">
        <v>12</v>
      </c>
      <c r="G5">
        <v>14</v>
      </c>
      <c r="H5" s="2">
        <v>45731.677083333336</v>
      </c>
      <c r="I5">
        <v>1</v>
      </c>
      <c r="J5">
        <v>0</v>
      </c>
      <c r="K5">
        <v>8</v>
      </c>
      <c r="L5">
        <v>1</v>
      </c>
      <c r="M5" t="b">
        <v>0</v>
      </c>
      <c r="N5" t="s">
        <v>584</v>
      </c>
      <c r="O5" t="s">
        <v>1</v>
      </c>
      <c r="P5" t="s">
        <v>1</v>
      </c>
      <c r="Q5">
        <v>4</v>
      </c>
      <c r="R5" t="s">
        <v>443</v>
      </c>
      <c r="S5" t="s">
        <v>444</v>
      </c>
      <c r="T5" t="s">
        <v>445</v>
      </c>
      <c r="U5" t="s">
        <v>440</v>
      </c>
      <c r="V5" t="s">
        <v>441</v>
      </c>
      <c r="W5" t="s">
        <v>442</v>
      </c>
      <c r="X5">
        <v>82</v>
      </c>
      <c r="Y5">
        <v>86</v>
      </c>
      <c r="Z5" t="s">
        <v>443</v>
      </c>
      <c r="AA5" t="s">
        <v>440</v>
      </c>
      <c r="AB5" t="b">
        <v>0</v>
      </c>
      <c r="AC5">
        <v>5</v>
      </c>
    </row>
    <row r="6" spans="1:29" x14ac:dyDescent="0.3">
      <c r="A6">
        <v>2763</v>
      </c>
      <c r="B6">
        <v>8</v>
      </c>
      <c r="C6">
        <v>2</v>
      </c>
      <c r="D6">
        <v>21</v>
      </c>
      <c r="E6">
        <v>10</v>
      </c>
      <c r="F6">
        <v>6</v>
      </c>
      <c r="G6">
        <v>9</v>
      </c>
      <c r="H6" s="2">
        <v>45731.815972222219</v>
      </c>
      <c r="I6">
        <v>1</v>
      </c>
      <c r="J6">
        <v>0</v>
      </c>
      <c r="K6">
        <v>1</v>
      </c>
      <c r="L6">
        <v>1</v>
      </c>
      <c r="M6" t="b">
        <v>0</v>
      </c>
      <c r="N6" t="s">
        <v>584</v>
      </c>
      <c r="O6" t="s">
        <v>1</v>
      </c>
      <c r="P6" t="s">
        <v>1</v>
      </c>
      <c r="Q6">
        <v>5</v>
      </c>
      <c r="R6" t="s">
        <v>449</v>
      </c>
      <c r="S6" t="s">
        <v>450</v>
      </c>
      <c r="T6" t="s">
        <v>451</v>
      </c>
      <c r="U6" t="s">
        <v>431</v>
      </c>
      <c r="V6" t="s">
        <v>432</v>
      </c>
      <c r="W6" t="s">
        <v>433</v>
      </c>
      <c r="X6">
        <v>136</v>
      </c>
      <c r="Y6">
        <v>45</v>
      </c>
      <c r="Z6" t="s">
        <v>431</v>
      </c>
      <c r="AA6" t="s">
        <v>449</v>
      </c>
      <c r="AB6" t="b">
        <v>0</v>
      </c>
      <c r="AC6">
        <v>8</v>
      </c>
    </row>
    <row r="7" spans="1:29" x14ac:dyDescent="0.3">
      <c r="A7">
        <v>2764</v>
      </c>
      <c r="B7">
        <v>12</v>
      </c>
      <c r="C7">
        <v>15</v>
      </c>
      <c r="D7">
        <v>17</v>
      </c>
      <c r="E7">
        <v>11</v>
      </c>
      <c r="F7">
        <v>14</v>
      </c>
      <c r="G7">
        <v>13</v>
      </c>
      <c r="H7" s="2">
        <v>45731.815972222219</v>
      </c>
      <c r="I7">
        <v>1</v>
      </c>
      <c r="J7">
        <v>0</v>
      </c>
      <c r="K7">
        <v>5</v>
      </c>
      <c r="L7">
        <v>1</v>
      </c>
      <c r="M7" t="b">
        <v>0</v>
      </c>
      <c r="N7" t="s">
        <v>584</v>
      </c>
      <c r="O7" t="s">
        <v>1</v>
      </c>
      <c r="P7" t="s">
        <v>1</v>
      </c>
      <c r="Q7">
        <v>6</v>
      </c>
      <c r="R7" t="s">
        <v>461</v>
      </c>
      <c r="S7" t="s">
        <v>462</v>
      </c>
      <c r="T7" t="s">
        <v>463</v>
      </c>
      <c r="U7" t="s">
        <v>470</v>
      </c>
      <c r="V7" t="s">
        <v>388</v>
      </c>
      <c r="W7" t="s">
        <v>471</v>
      </c>
      <c r="X7">
        <v>113</v>
      </c>
      <c r="Y7">
        <v>97</v>
      </c>
      <c r="Z7" t="s">
        <v>470</v>
      </c>
      <c r="AA7" t="s">
        <v>461</v>
      </c>
      <c r="AB7" t="b">
        <v>0</v>
      </c>
      <c r="AC7">
        <v>12</v>
      </c>
    </row>
    <row r="8" spans="1:29" x14ac:dyDescent="0.3">
      <c r="A8">
        <v>2765</v>
      </c>
      <c r="B8">
        <v>1</v>
      </c>
      <c r="C8">
        <v>14</v>
      </c>
      <c r="D8">
        <v>21</v>
      </c>
      <c r="E8">
        <v>9</v>
      </c>
      <c r="F8">
        <v>10</v>
      </c>
      <c r="G8">
        <v>12</v>
      </c>
      <c r="H8" s="2">
        <v>45732.524305555555</v>
      </c>
      <c r="I8">
        <v>1</v>
      </c>
      <c r="J8">
        <v>0</v>
      </c>
      <c r="K8">
        <v>19</v>
      </c>
      <c r="L8">
        <v>1</v>
      </c>
      <c r="M8" t="b">
        <v>0</v>
      </c>
      <c r="N8" t="s">
        <v>584</v>
      </c>
      <c r="O8" t="s">
        <v>1</v>
      </c>
      <c r="P8" t="s">
        <v>1</v>
      </c>
      <c r="Q8">
        <v>7</v>
      </c>
      <c r="R8" t="s">
        <v>428</v>
      </c>
      <c r="S8" t="s">
        <v>429</v>
      </c>
      <c r="T8" t="s">
        <v>430</v>
      </c>
      <c r="U8" t="s">
        <v>467</v>
      </c>
      <c r="V8" t="s">
        <v>468</v>
      </c>
      <c r="W8" t="s">
        <v>469</v>
      </c>
      <c r="X8">
        <v>135</v>
      </c>
      <c r="Y8">
        <v>72</v>
      </c>
      <c r="Z8" t="s">
        <v>467</v>
      </c>
      <c r="AA8" t="s">
        <v>428</v>
      </c>
      <c r="AB8" t="b">
        <v>0</v>
      </c>
      <c r="AC8">
        <v>1</v>
      </c>
    </row>
    <row r="9" spans="1:29" x14ac:dyDescent="0.3">
      <c r="A9">
        <v>2766</v>
      </c>
      <c r="B9">
        <v>16</v>
      </c>
      <c r="C9">
        <v>18</v>
      </c>
      <c r="D9">
        <v>11</v>
      </c>
      <c r="E9">
        <v>8</v>
      </c>
      <c r="F9">
        <v>11</v>
      </c>
      <c r="G9">
        <v>11</v>
      </c>
      <c r="H9" s="2">
        <v>45732.638888888891</v>
      </c>
      <c r="I9">
        <v>1</v>
      </c>
      <c r="J9">
        <v>0</v>
      </c>
      <c r="K9">
        <v>1</v>
      </c>
      <c r="L9">
        <v>1</v>
      </c>
      <c r="M9" t="b">
        <v>0</v>
      </c>
      <c r="N9" t="s">
        <v>584</v>
      </c>
      <c r="O9" t="s">
        <v>1</v>
      </c>
      <c r="P9" t="s">
        <v>1</v>
      </c>
      <c r="Q9">
        <v>8</v>
      </c>
      <c r="R9" t="s">
        <v>472</v>
      </c>
      <c r="S9" t="s">
        <v>473</v>
      </c>
      <c r="T9" t="s">
        <v>474</v>
      </c>
      <c r="U9" t="s">
        <v>583</v>
      </c>
      <c r="V9" t="s">
        <v>477</v>
      </c>
      <c r="W9" t="s">
        <v>478</v>
      </c>
      <c r="X9">
        <v>74</v>
      </c>
      <c r="Y9">
        <v>77</v>
      </c>
      <c r="Z9" t="s">
        <v>472</v>
      </c>
      <c r="AA9" t="s">
        <v>583</v>
      </c>
      <c r="AB9" t="b">
        <v>0</v>
      </c>
      <c r="AC9">
        <v>18</v>
      </c>
    </row>
    <row r="10" spans="1:29" x14ac:dyDescent="0.3">
      <c r="A10">
        <v>2767</v>
      </c>
      <c r="B10">
        <v>3</v>
      </c>
      <c r="C10">
        <v>17</v>
      </c>
      <c r="D10">
        <v>7</v>
      </c>
      <c r="E10">
        <v>7</v>
      </c>
      <c r="F10">
        <v>20</v>
      </c>
      <c r="G10">
        <v>16</v>
      </c>
      <c r="H10" s="2">
        <v>45732.756944444445</v>
      </c>
      <c r="I10">
        <v>1</v>
      </c>
      <c r="J10">
        <v>0</v>
      </c>
      <c r="K10">
        <v>23</v>
      </c>
      <c r="L10">
        <v>1</v>
      </c>
      <c r="M10" t="b">
        <v>0</v>
      </c>
      <c r="N10" t="s">
        <v>584</v>
      </c>
      <c r="O10" t="s">
        <v>1</v>
      </c>
      <c r="P10" t="s">
        <v>1</v>
      </c>
      <c r="Q10">
        <v>9</v>
      </c>
      <c r="R10" t="s">
        <v>434</v>
      </c>
      <c r="S10" t="s">
        <v>435</v>
      </c>
      <c r="T10" t="s">
        <v>436</v>
      </c>
      <c r="U10" t="s">
        <v>475</v>
      </c>
      <c r="V10" t="s">
        <v>396</v>
      </c>
      <c r="W10" t="s">
        <v>476</v>
      </c>
      <c r="X10">
        <v>49</v>
      </c>
      <c r="Y10">
        <v>136</v>
      </c>
      <c r="Z10" t="s">
        <v>434</v>
      </c>
      <c r="AA10" t="s">
        <v>475</v>
      </c>
      <c r="AB10" t="b">
        <v>0</v>
      </c>
      <c r="AC10">
        <v>17</v>
      </c>
    </row>
  </sheetData>
  <phoneticPr fontId="5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4E28A-FEA0-4988-BEB8-CBA5F357F682}">
  <sheetPr codeName="Sheet15">
    <tabColor theme="3" tint="0.59999389629810485"/>
  </sheetPr>
  <dimension ref="A1:H10"/>
  <sheetViews>
    <sheetView workbookViewId="0">
      <selection sqref="A1:A33"/>
    </sheetView>
  </sheetViews>
  <sheetFormatPr defaultRowHeight="14.4" x14ac:dyDescent="0.3"/>
  <cols>
    <col min="1" max="1" width="10.33203125" bestFit="1" customWidth="1"/>
    <col min="2" max="2" width="10.33203125" customWidth="1"/>
  </cols>
  <sheetData>
    <row r="1" spans="1:8" x14ac:dyDescent="0.3">
      <c r="A1" t="s">
        <v>524</v>
      </c>
      <c r="B1" t="s">
        <v>72</v>
      </c>
      <c r="C1" t="s">
        <v>525</v>
      </c>
      <c r="D1" t="s">
        <v>526</v>
      </c>
      <c r="F1" t="s">
        <v>527</v>
      </c>
      <c r="G1" t="s">
        <v>520</v>
      </c>
      <c r="H1" t="s">
        <v>73</v>
      </c>
    </row>
    <row r="2" spans="1:8" x14ac:dyDescent="0.3">
      <c r="A2" t="str">
        <f>_xlfn.CONCAT(C2, " v ",F2)</f>
        <v>RIC v CAR</v>
      </c>
      <c r="B2" cm="1">
        <f t="array" ref="B2:B10">Matches[MatchID]</f>
        <v>2759</v>
      </c>
      <c r="C2" t="str" cm="1">
        <f t="array" ref="C2:C10">Matches[Teams.1.TeamAbbrev]</f>
        <v>RIC</v>
      </c>
      <c r="D2" cm="1">
        <f t="array" ref="D2:D10">Matches[Team1Goals]*6+Matches[Team1Behinds]</f>
        <v>82</v>
      </c>
      <c r="F2" t="str" cm="1">
        <f t="array" ref="F2:F10">Matches[Teams.2.TeamAbbrev]</f>
        <v>CAR</v>
      </c>
      <c r="G2" cm="1">
        <f t="array" ref="G2:G10">Matches[Team2Goals]*6+Matches[Team2Behinds]</f>
        <v>69</v>
      </c>
      <c r="H2" t="str" cm="1">
        <f t="array" ref="H2:H10">IF(_xlfn.ANCHORARRAY(D2)&gt;_xlfn.ANCHORARRAY(G2),_xlfn.ANCHORARRAY(C2),IF(_xlfn.ANCHORARRAY(G2)&gt;_xlfn.ANCHORARRAY(D2),_xlfn.ANCHORARRAY(F2),"DRAW"))</f>
        <v>RIC</v>
      </c>
    </row>
    <row r="3" spans="1:8" x14ac:dyDescent="0.3">
      <c r="A3" t="str">
        <f t="shared" ref="A3:A10" si="0">_xlfn.CONCAT(C3, " v ",F3)</f>
        <v>HAW v ESS</v>
      </c>
      <c r="B3">
        <v>2760</v>
      </c>
      <c r="C3" t="str">
        <v>HAW</v>
      </c>
      <c r="D3">
        <v>111</v>
      </c>
      <c r="F3" t="str">
        <v>ESS</v>
      </c>
      <c r="G3">
        <v>85</v>
      </c>
      <c r="H3" t="str">
        <v>HAW</v>
      </c>
    </row>
    <row r="4" spans="1:8" x14ac:dyDescent="0.3">
      <c r="A4" t="str">
        <f t="shared" si="0"/>
        <v>GEE v FRE</v>
      </c>
      <c r="B4">
        <v>2761</v>
      </c>
      <c r="C4" t="str">
        <v>GEE</v>
      </c>
      <c r="D4">
        <v>147</v>
      </c>
      <c r="F4" t="str">
        <v>FRE</v>
      </c>
      <c r="G4">
        <v>69</v>
      </c>
      <c r="H4" t="str">
        <v>GEE</v>
      </c>
    </row>
    <row r="5" spans="1:8" x14ac:dyDescent="0.3">
      <c r="A5" t="str">
        <f t="shared" si="0"/>
        <v>SYD v BRL</v>
      </c>
      <c r="B5">
        <v>2762</v>
      </c>
      <c r="C5" t="str">
        <v>SYD</v>
      </c>
      <c r="D5">
        <v>82</v>
      </c>
      <c r="F5" t="str">
        <v>BRL</v>
      </c>
      <c r="G5">
        <v>86</v>
      </c>
      <c r="H5" t="str">
        <v>BRL</v>
      </c>
    </row>
    <row r="6" spans="1:8" x14ac:dyDescent="0.3">
      <c r="A6" t="str">
        <f t="shared" si="0"/>
        <v>COL v PAP</v>
      </c>
      <c r="B6">
        <v>2763</v>
      </c>
      <c r="C6" t="str">
        <v>COL</v>
      </c>
      <c r="D6">
        <v>136</v>
      </c>
      <c r="F6" t="str">
        <v>PAP</v>
      </c>
      <c r="G6">
        <v>45</v>
      </c>
      <c r="H6" t="str">
        <v>COL</v>
      </c>
    </row>
    <row r="7" spans="1:8" x14ac:dyDescent="0.3">
      <c r="A7" t="str">
        <f t="shared" si="0"/>
        <v>WBG v KAN</v>
      </c>
      <c r="B7">
        <v>2764</v>
      </c>
      <c r="C7" t="str">
        <v>WBG</v>
      </c>
      <c r="D7">
        <v>113</v>
      </c>
      <c r="F7" t="str">
        <v>KAN</v>
      </c>
      <c r="G7">
        <v>97</v>
      </c>
      <c r="H7" t="str">
        <v>WBG</v>
      </c>
    </row>
    <row r="8" spans="1:8" x14ac:dyDescent="0.3">
      <c r="A8" t="str">
        <f t="shared" si="0"/>
        <v>ACR v STK</v>
      </c>
      <c r="B8">
        <v>2765</v>
      </c>
      <c r="C8" t="str">
        <v>ACR</v>
      </c>
      <c r="D8">
        <v>135</v>
      </c>
      <c r="F8" t="str">
        <v>STK</v>
      </c>
      <c r="G8">
        <v>72</v>
      </c>
      <c r="H8" t="str">
        <v>ACR</v>
      </c>
    </row>
    <row r="9" spans="1:8" x14ac:dyDescent="0.3">
      <c r="A9" t="str">
        <f t="shared" si="0"/>
        <v>MEL v GWS</v>
      </c>
      <c r="B9">
        <v>2766</v>
      </c>
      <c r="C9" t="str">
        <v>MEL</v>
      </c>
      <c r="D9">
        <v>74</v>
      </c>
      <c r="F9" t="str">
        <v>GWS</v>
      </c>
      <c r="G9">
        <v>77</v>
      </c>
      <c r="H9" t="str">
        <v>GWS</v>
      </c>
    </row>
    <row r="10" spans="1:8" x14ac:dyDescent="0.3">
      <c r="A10" t="str">
        <f t="shared" si="0"/>
        <v>WCE v GCS</v>
      </c>
      <c r="B10">
        <v>2767</v>
      </c>
      <c r="C10" t="str">
        <v>WCE</v>
      </c>
      <c r="D10">
        <v>49</v>
      </c>
      <c r="F10" t="str">
        <v>GCS</v>
      </c>
      <c r="G10">
        <v>136</v>
      </c>
      <c r="H10" t="str">
        <v>GCS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1E80C-B62C-4574-80E0-63924EF5D4E9}">
  <sheetPr codeName="Sheet16">
    <tabColor theme="3" tint="0.59999389629810485"/>
  </sheetPr>
  <dimension ref="A1:E23"/>
  <sheetViews>
    <sheetView workbookViewId="0">
      <selection sqref="A1:A33"/>
    </sheetView>
  </sheetViews>
  <sheetFormatPr defaultRowHeight="14.4" x14ac:dyDescent="0.3"/>
  <cols>
    <col min="1" max="1" width="15.5546875" bestFit="1" customWidth="1"/>
    <col min="2" max="2" width="9.6640625" bestFit="1" customWidth="1"/>
    <col min="3" max="3" width="12.88671875" bestFit="1" customWidth="1"/>
    <col min="4" max="4" width="12" bestFit="1" customWidth="1"/>
    <col min="5" max="5" width="19" bestFit="1" customWidth="1"/>
  </cols>
  <sheetData>
    <row r="1" spans="1:5" x14ac:dyDescent="0.3">
      <c r="A1" t="s">
        <v>422</v>
      </c>
      <c r="B1" t="s">
        <v>71</v>
      </c>
      <c r="C1" t="s">
        <v>423</v>
      </c>
      <c r="D1" t="s">
        <v>424</v>
      </c>
      <c r="E1" t="s">
        <v>425</v>
      </c>
    </row>
    <row r="2" spans="1:5" x14ac:dyDescent="0.3">
      <c r="A2">
        <v>1504</v>
      </c>
      <c r="B2">
        <v>18</v>
      </c>
      <c r="C2">
        <v>0</v>
      </c>
      <c r="D2">
        <v>1</v>
      </c>
      <c r="E2">
        <v>4</v>
      </c>
    </row>
    <row r="3" spans="1:5" x14ac:dyDescent="0.3">
      <c r="A3">
        <v>1505</v>
      </c>
      <c r="B3">
        <v>13</v>
      </c>
      <c r="C3">
        <v>0</v>
      </c>
      <c r="D3">
        <v>2</v>
      </c>
      <c r="E3">
        <v>4</v>
      </c>
    </row>
    <row r="4" spans="1:5" x14ac:dyDescent="0.3">
      <c r="A4">
        <v>1506</v>
      </c>
      <c r="B4">
        <v>6</v>
      </c>
      <c r="C4">
        <v>0</v>
      </c>
      <c r="D4">
        <v>3</v>
      </c>
      <c r="E4">
        <v>0</v>
      </c>
    </row>
    <row r="5" spans="1:5" x14ac:dyDescent="0.3">
      <c r="A5">
        <v>1507</v>
      </c>
      <c r="B5">
        <v>8</v>
      </c>
      <c r="C5">
        <v>0</v>
      </c>
      <c r="D5">
        <v>4</v>
      </c>
      <c r="E5">
        <v>0</v>
      </c>
    </row>
    <row r="6" spans="1:5" x14ac:dyDescent="0.3">
      <c r="A6">
        <v>1508</v>
      </c>
      <c r="B6">
        <v>18</v>
      </c>
      <c r="C6">
        <v>1</v>
      </c>
      <c r="D6">
        <v>1</v>
      </c>
      <c r="E6">
        <v>8</v>
      </c>
    </row>
    <row r="7" spans="1:5" x14ac:dyDescent="0.3">
      <c r="A7">
        <v>1509</v>
      </c>
      <c r="B7">
        <v>13</v>
      </c>
      <c r="C7">
        <v>1</v>
      </c>
      <c r="D7">
        <v>2</v>
      </c>
      <c r="E7">
        <v>8</v>
      </c>
    </row>
    <row r="8" spans="1:5" x14ac:dyDescent="0.3">
      <c r="A8">
        <v>1510</v>
      </c>
      <c r="B8">
        <v>17</v>
      </c>
      <c r="C8">
        <v>1</v>
      </c>
      <c r="D8">
        <v>3</v>
      </c>
      <c r="E8">
        <v>4</v>
      </c>
    </row>
    <row r="9" spans="1:5" x14ac:dyDescent="0.3">
      <c r="A9">
        <v>1511</v>
      </c>
      <c r="B9">
        <v>7</v>
      </c>
      <c r="C9">
        <v>1</v>
      </c>
      <c r="D9">
        <v>4</v>
      </c>
      <c r="E9">
        <v>4</v>
      </c>
    </row>
    <row r="10" spans="1:5" x14ac:dyDescent="0.3">
      <c r="A10">
        <v>1512</v>
      </c>
      <c r="B10">
        <v>1</v>
      </c>
      <c r="C10">
        <v>1</v>
      </c>
      <c r="D10">
        <v>5</v>
      </c>
      <c r="E10">
        <v>4</v>
      </c>
    </row>
    <row r="11" spans="1:5" x14ac:dyDescent="0.3">
      <c r="A11">
        <v>1513</v>
      </c>
      <c r="B11">
        <v>8</v>
      </c>
      <c r="C11">
        <v>1</v>
      </c>
      <c r="D11">
        <v>6</v>
      </c>
      <c r="E11">
        <v>4</v>
      </c>
    </row>
    <row r="12" spans="1:5" x14ac:dyDescent="0.3">
      <c r="A12">
        <v>1514</v>
      </c>
      <c r="B12">
        <v>11</v>
      </c>
      <c r="C12">
        <v>1</v>
      </c>
      <c r="D12">
        <v>7</v>
      </c>
      <c r="E12">
        <v>4</v>
      </c>
    </row>
    <row r="13" spans="1:5" x14ac:dyDescent="0.3">
      <c r="A13">
        <v>1515</v>
      </c>
      <c r="B13">
        <v>12</v>
      </c>
      <c r="C13">
        <v>1</v>
      </c>
      <c r="D13">
        <v>8</v>
      </c>
      <c r="E13">
        <v>4</v>
      </c>
    </row>
    <row r="14" spans="1:5" x14ac:dyDescent="0.3">
      <c r="A14">
        <v>1516</v>
      </c>
      <c r="B14">
        <v>5</v>
      </c>
      <c r="C14">
        <v>1</v>
      </c>
      <c r="D14">
        <v>9</v>
      </c>
      <c r="E14">
        <v>4</v>
      </c>
    </row>
    <row r="15" spans="1:5" x14ac:dyDescent="0.3">
      <c r="A15">
        <v>1517</v>
      </c>
      <c r="B15">
        <v>16</v>
      </c>
      <c r="C15">
        <v>1</v>
      </c>
      <c r="D15">
        <v>10</v>
      </c>
      <c r="E15">
        <v>0</v>
      </c>
    </row>
    <row r="16" spans="1:5" x14ac:dyDescent="0.3">
      <c r="A16">
        <v>1518</v>
      </c>
      <c r="B16">
        <v>6</v>
      </c>
      <c r="C16">
        <v>1</v>
      </c>
      <c r="D16">
        <v>11</v>
      </c>
      <c r="E16">
        <v>0</v>
      </c>
    </row>
    <row r="17" spans="1:5" x14ac:dyDescent="0.3">
      <c r="A17">
        <v>1519</v>
      </c>
      <c r="B17">
        <v>15</v>
      </c>
      <c r="C17">
        <v>1</v>
      </c>
      <c r="D17">
        <v>12</v>
      </c>
      <c r="E17">
        <v>0</v>
      </c>
    </row>
    <row r="18" spans="1:5" x14ac:dyDescent="0.3">
      <c r="A18">
        <v>1520</v>
      </c>
      <c r="B18">
        <v>9</v>
      </c>
      <c r="C18">
        <v>1</v>
      </c>
      <c r="D18">
        <v>13</v>
      </c>
      <c r="E18">
        <v>0</v>
      </c>
    </row>
    <row r="19" spans="1:5" x14ac:dyDescent="0.3">
      <c r="A19">
        <v>1521</v>
      </c>
      <c r="B19">
        <v>10</v>
      </c>
      <c r="C19">
        <v>1</v>
      </c>
      <c r="D19">
        <v>14</v>
      </c>
      <c r="E19">
        <v>0</v>
      </c>
    </row>
    <row r="20" spans="1:5" x14ac:dyDescent="0.3">
      <c r="A20">
        <v>1522</v>
      </c>
      <c r="B20">
        <v>14</v>
      </c>
      <c r="C20">
        <v>1</v>
      </c>
      <c r="D20">
        <v>15</v>
      </c>
      <c r="E20">
        <v>0</v>
      </c>
    </row>
    <row r="21" spans="1:5" x14ac:dyDescent="0.3">
      <c r="A21">
        <v>1523</v>
      </c>
      <c r="B21">
        <v>4</v>
      </c>
      <c r="C21">
        <v>1</v>
      </c>
      <c r="D21">
        <v>16</v>
      </c>
      <c r="E21">
        <v>0</v>
      </c>
    </row>
    <row r="22" spans="1:5" x14ac:dyDescent="0.3">
      <c r="A22">
        <v>1524</v>
      </c>
      <c r="B22">
        <v>3</v>
      </c>
      <c r="C22">
        <v>1</v>
      </c>
      <c r="D22">
        <v>17</v>
      </c>
      <c r="E22">
        <v>0</v>
      </c>
    </row>
    <row r="23" spans="1:5" x14ac:dyDescent="0.3">
      <c r="A23">
        <v>1525</v>
      </c>
      <c r="B23">
        <v>2</v>
      </c>
      <c r="C23">
        <v>1</v>
      </c>
      <c r="D23">
        <v>18</v>
      </c>
      <c r="E23">
        <v>0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31A49-3F32-48D5-9A3A-43866ACBE2B2}">
  <sheetPr codeName="Sheet17">
    <tabColor theme="3" tint="0.59999389629810485"/>
  </sheetPr>
  <dimension ref="A1:F2"/>
  <sheetViews>
    <sheetView workbookViewId="0">
      <selection sqref="A1:A33"/>
    </sheetView>
  </sheetViews>
  <sheetFormatPr defaultRowHeight="14.4" x14ac:dyDescent="0.3"/>
  <cols>
    <col min="1" max="1" width="10.33203125" bestFit="1" customWidth="1"/>
    <col min="2" max="2" width="11.6640625" bestFit="1" customWidth="1"/>
    <col min="3" max="3" width="10.77734375" bestFit="1" customWidth="1"/>
    <col min="4" max="4" width="12.88671875" bestFit="1" customWidth="1"/>
    <col min="5" max="5" width="10.6640625" bestFit="1" customWidth="1"/>
    <col min="6" max="6" width="17.88671875" bestFit="1" customWidth="1"/>
  </cols>
  <sheetData>
    <row r="1" spans="1:6" x14ac:dyDescent="0.3">
      <c r="A1" t="s">
        <v>42</v>
      </c>
      <c r="B1" t="s">
        <v>48</v>
      </c>
      <c r="C1" t="s">
        <v>4</v>
      </c>
      <c r="D1" t="s">
        <v>423</v>
      </c>
      <c r="E1" t="s">
        <v>29</v>
      </c>
      <c r="F1" t="s">
        <v>482</v>
      </c>
    </row>
    <row r="2" spans="1:6" x14ac:dyDescent="0.3">
      <c r="F2" s="3"/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C1C0D-6CC6-43D6-9450-26B2D25E0FA5}">
  <sheetPr codeName="Sheet18">
    <tabColor theme="3" tint="0.59999389629810485"/>
  </sheetPr>
  <dimension ref="A1:L2"/>
  <sheetViews>
    <sheetView workbookViewId="0">
      <selection sqref="A1:A33"/>
    </sheetView>
  </sheetViews>
  <sheetFormatPr defaultRowHeight="14.4" x14ac:dyDescent="0.3"/>
  <cols>
    <col min="1" max="1" width="7.5546875" bestFit="1" customWidth="1"/>
    <col min="2" max="2" width="10.33203125" bestFit="1" customWidth="1"/>
    <col min="3" max="3" width="10.44140625" bestFit="1" customWidth="1"/>
    <col min="4" max="4" width="15.5546875" bestFit="1" customWidth="1"/>
    <col min="5" max="5" width="17.88671875" bestFit="1" customWidth="1"/>
    <col min="6" max="6" width="12.88671875" bestFit="1" customWidth="1"/>
    <col min="7" max="8" width="10.6640625" bestFit="1" customWidth="1"/>
    <col min="9" max="9" width="12.88671875" bestFit="1" customWidth="1"/>
    <col min="10" max="10" width="11.6640625" bestFit="1" customWidth="1"/>
    <col min="11" max="11" width="10.77734375" bestFit="1" customWidth="1"/>
    <col min="12" max="12" width="12.88671875" bestFit="1" customWidth="1"/>
  </cols>
  <sheetData>
    <row r="1" spans="1:12" x14ac:dyDescent="0.3">
      <c r="A1" t="s">
        <v>480</v>
      </c>
      <c r="B1" t="s">
        <v>42</v>
      </c>
      <c r="C1" t="s">
        <v>72</v>
      </c>
      <c r="D1" t="s">
        <v>481</v>
      </c>
      <c r="E1" t="s">
        <v>482</v>
      </c>
      <c r="F1" t="s">
        <v>479</v>
      </c>
      <c r="G1" t="s">
        <v>499</v>
      </c>
      <c r="H1" t="s">
        <v>500</v>
      </c>
      <c r="I1" t="s">
        <v>427</v>
      </c>
      <c r="J1" t="s">
        <v>48</v>
      </c>
      <c r="K1" t="s">
        <v>4</v>
      </c>
      <c r="L1" t="s">
        <v>423</v>
      </c>
    </row>
    <row r="2" spans="1:12" x14ac:dyDescent="0.3">
      <c r="E2" s="3"/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4C7E2-4600-4C4F-AE1A-C839E17CACA3}">
  <sheetPr codeName="Sheet19"/>
  <dimension ref="A1:A2"/>
  <sheetViews>
    <sheetView workbookViewId="0">
      <selection sqref="A1:A33"/>
    </sheetView>
  </sheetViews>
  <sheetFormatPr defaultRowHeight="14.4" x14ac:dyDescent="0.3"/>
  <cols>
    <col min="1" max="1" width="19" bestFit="1" customWidth="1"/>
  </cols>
  <sheetData>
    <row r="1" spans="1:1" x14ac:dyDescent="0.3">
      <c r="A1" t="s">
        <v>528</v>
      </c>
    </row>
    <row r="2" spans="1:1" x14ac:dyDescent="0.3">
      <c r="A2">
        <v>1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6283B-A8DF-40F5-B573-A3CFB0269421}">
  <dimension ref="A1:E2"/>
  <sheetViews>
    <sheetView workbookViewId="0">
      <selection sqref="A1:A33"/>
    </sheetView>
  </sheetViews>
  <sheetFormatPr defaultRowHeight="14.4" x14ac:dyDescent="0.3"/>
  <cols>
    <col min="1" max="1" width="10.33203125" bestFit="1" customWidth="1"/>
    <col min="2" max="2" width="19.77734375" bestFit="1" customWidth="1"/>
    <col min="3" max="3" width="11.6640625" bestFit="1" customWidth="1"/>
    <col min="4" max="4" width="10.77734375" bestFit="1" customWidth="1"/>
    <col min="5" max="5" width="12.88671875" bestFit="1" customWidth="1"/>
  </cols>
  <sheetData>
    <row r="1" spans="1:5" x14ac:dyDescent="0.3">
      <c r="A1" t="s">
        <v>42</v>
      </c>
      <c r="B1" t="s">
        <v>405</v>
      </c>
      <c r="C1" t="s">
        <v>48</v>
      </c>
      <c r="D1" t="s">
        <v>4</v>
      </c>
      <c r="E1" t="s">
        <v>423</v>
      </c>
    </row>
    <row r="2" spans="1:5" x14ac:dyDescent="0.3">
      <c r="A2">
        <v>243</v>
      </c>
      <c r="B2">
        <v>1</v>
      </c>
      <c r="C2" t="s">
        <v>106</v>
      </c>
      <c r="D2" t="s">
        <v>107</v>
      </c>
      <c r="E2">
        <v>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183"/>
  <sheetViews>
    <sheetView topLeftCell="J6" workbookViewId="0">
      <pane xSplit="3" ySplit="5" topLeftCell="M11" activePane="bottomRight" state="frozen"/>
      <selection activeCell="J6" sqref="J6"/>
      <selection pane="topRight" activeCell="M6" sqref="M6"/>
      <selection pane="bottomLeft" activeCell="J11" sqref="J11"/>
      <selection pane="bottomRight" activeCell="M11" sqref="M11"/>
    </sheetView>
  </sheetViews>
  <sheetFormatPr defaultColWidth="9.109375" defaultRowHeight="14.4" outlineLevelRow="1" outlineLevelCol="1" x14ac:dyDescent="0.3"/>
  <cols>
    <col min="1" max="1" width="9.109375" style="4" hidden="1" customWidth="1" outlineLevel="1"/>
    <col min="2" max="7" width="9.109375" hidden="1" customWidth="1" outlineLevel="1"/>
    <col min="8" max="9" width="9.109375" style="4" hidden="1" customWidth="1" outlineLevel="1"/>
    <col min="10" max="10" width="6.6640625" style="5" bestFit="1" customWidth="1" collapsed="1"/>
    <col min="11" max="11" width="5.88671875" style="5" hidden="1" customWidth="1" outlineLevel="1"/>
    <col min="12" max="12" width="22.5546875" style="4" customWidth="1" collapsed="1"/>
    <col min="13" max="13" width="8.88671875" style="5" customWidth="1"/>
    <col min="14" max="14" width="8.88671875" style="23" bestFit="1" customWidth="1"/>
    <col min="15" max="15" width="7" style="23" bestFit="1" customWidth="1"/>
    <col min="16" max="17" width="4.33203125" style="5" bestFit="1" customWidth="1"/>
    <col min="18" max="18" width="4.5546875" style="5" customWidth="1"/>
    <col min="19" max="19" width="16.5546875" style="4" hidden="1" customWidth="1" outlineLevel="1"/>
    <col min="20" max="20" width="9.109375" style="4" hidden="1" customWidth="1" outlineLevel="1"/>
    <col min="21" max="21" width="11.109375" style="5" customWidth="1" collapsed="1"/>
    <col min="22" max="23" width="9.109375" style="4" hidden="1" customWidth="1" outlineLevel="1"/>
    <col min="24" max="24" width="9.109375" style="4" collapsed="1"/>
    <col min="25" max="30" width="9.109375" style="4"/>
    <col min="31" max="32" width="9.109375" style="4" customWidth="1"/>
    <col min="33" max="16384" width="9.109375" style="4"/>
  </cols>
  <sheetData>
    <row r="1" spans="1:32" hidden="1" outlineLevel="1" x14ac:dyDescent="0.3">
      <c r="B1" s="4"/>
      <c r="C1" s="4"/>
      <c r="D1" s="4"/>
      <c r="E1" s="4"/>
      <c r="F1" s="4"/>
      <c r="G1" s="4"/>
      <c r="X1" s="5" t="s">
        <v>460</v>
      </c>
      <c r="Y1" s="5" t="s">
        <v>466</v>
      </c>
      <c r="Z1" s="5" t="s">
        <v>448</v>
      </c>
      <c r="AA1" s="5" t="s">
        <v>442</v>
      </c>
      <c r="AB1" s="5" t="s">
        <v>451</v>
      </c>
      <c r="AC1" s="5" t="s">
        <v>463</v>
      </c>
      <c r="AD1" s="5" t="s">
        <v>430</v>
      </c>
      <c r="AE1" s="5" t="s">
        <v>478</v>
      </c>
      <c r="AF1" s="5" t="s">
        <v>476</v>
      </c>
    </row>
    <row r="2" spans="1:32" hidden="1" outlineLevel="1" x14ac:dyDescent="0.3">
      <c r="A2" s="4">
        <v>7</v>
      </c>
      <c r="B2" s="4"/>
      <c r="C2" s="4"/>
      <c r="D2" s="4"/>
      <c r="E2" s="4"/>
      <c r="F2" s="4"/>
      <c r="G2" s="4"/>
      <c r="X2" s="5">
        <v>2759</v>
      </c>
      <c r="Y2" s="5">
        <v>2760</v>
      </c>
      <c r="Z2" s="5">
        <v>2761</v>
      </c>
      <c r="AA2" s="5">
        <v>2762</v>
      </c>
      <c r="AB2" s="5">
        <v>2763</v>
      </c>
      <c r="AC2" s="5">
        <v>2764</v>
      </c>
      <c r="AD2" s="5">
        <v>2765</v>
      </c>
      <c r="AE2" s="5">
        <v>2766</v>
      </c>
      <c r="AF2" s="5">
        <v>2767</v>
      </c>
    </row>
    <row r="3" spans="1:32" hidden="1" outlineLevel="1" x14ac:dyDescent="0.3">
      <c r="B3" s="4"/>
      <c r="C3" s="4"/>
      <c r="D3" s="4"/>
      <c r="E3" s="4"/>
      <c r="F3" s="4"/>
      <c r="G3" s="4"/>
    </row>
    <row r="4" spans="1:32" s="21" customFormat="1" ht="52.2" hidden="1" outlineLevel="1" x14ac:dyDescent="0.3">
      <c r="A4" s="89" t="s">
        <v>0</v>
      </c>
      <c r="B4" s="73"/>
      <c r="C4" s="73"/>
      <c r="D4" s="73"/>
      <c r="E4" s="73"/>
      <c r="F4" s="73"/>
      <c r="G4" s="73"/>
      <c r="H4" s="73" t="s">
        <v>1</v>
      </c>
      <c r="I4" s="122"/>
      <c r="J4" s="73" t="s">
        <v>2</v>
      </c>
      <c r="K4" s="73"/>
      <c r="L4" s="90" t="s">
        <v>3</v>
      </c>
      <c r="M4" s="73"/>
      <c r="N4" s="73" t="s">
        <v>4</v>
      </c>
      <c r="O4" s="86" t="s">
        <v>6</v>
      </c>
      <c r="P4" s="86" t="s">
        <v>8</v>
      </c>
      <c r="Q4" s="86" t="s">
        <v>9</v>
      </c>
      <c r="R4" s="86"/>
      <c r="S4" s="73" t="s">
        <v>10</v>
      </c>
      <c r="T4" s="73" t="s">
        <v>11</v>
      </c>
      <c r="U4" s="22"/>
    </row>
    <row r="5" spans="1:32" hidden="1" outlineLevel="1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5"/>
      <c r="M5" s="14"/>
      <c r="N5" s="14"/>
      <c r="O5" s="16"/>
      <c r="P5" s="16"/>
      <c r="Q5" s="16"/>
      <c r="R5" s="16"/>
      <c r="S5" s="14"/>
      <c r="T5" s="14"/>
    </row>
    <row r="6" spans="1:32" ht="21" customHeight="1" collapsed="1" x14ac:dyDescent="0.4">
      <c r="A6" s="140" t="s">
        <v>690</v>
      </c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</row>
    <row r="7" spans="1:32" ht="16.2" x14ac:dyDescent="0.35">
      <c r="B7" s="4"/>
      <c r="C7" s="4"/>
      <c r="D7" s="4"/>
      <c r="E7" s="4"/>
      <c r="F7" s="4"/>
      <c r="G7" s="4"/>
      <c r="L7" s="75"/>
      <c r="M7" s="74"/>
      <c r="N7" s="5"/>
      <c r="O7" s="5"/>
    </row>
    <row r="8" spans="1:32" hidden="1" outlineLevel="1" x14ac:dyDescent="0.3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5"/>
      <c r="M8" s="14"/>
      <c r="N8" s="14"/>
      <c r="O8" s="16"/>
      <c r="P8" s="16"/>
      <c r="Q8" s="16"/>
      <c r="R8" s="16"/>
      <c r="S8" s="14"/>
      <c r="T8" s="14"/>
    </row>
    <row r="9" spans="1:32" s="7" customFormat="1" ht="51.6" collapsed="1" x14ac:dyDescent="0.3">
      <c r="A9" s="6" t="s">
        <v>42</v>
      </c>
      <c r="B9" s="6" t="s">
        <v>19</v>
      </c>
      <c r="C9" s="6" t="s">
        <v>20</v>
      </c>
      <c r="D9" s="6" t="s">
        <v>21</v>
      </c>
      <c r="E9" s="6" t="s">
        <v>22</v>
      </c>
      <c r="F9" s="6" t="s">
        <v>23</v>
      </c>
      <c r="G9" s="6" t="s">
        <v>24</v>
      </c>
      <c r="H9" s="6" t="s">
        <v>25</v>
      </c>
      <c r="I9" s="6"/>
      <c r="J9" s="126" t="s">
        <v>26</v>
      </c>
      <c r="K9" s="127"/>
      <c r="L9" s="128" t="s">
        <v>27</v>
      </c>
      <c r="M9" s="127" t="s">
        <v>43</v>
      </c>
      <c r="N9" s="129" t="s">
        <v>44</v>
      </c>
      <c r="O9" s="129" t="s">
        <v>30</v>
      </c>
      <c r="P9" s="131" t="s">
        <v>8</v>
      </c>
      <c r="Q9" s="131" t="s">
        <v>9</v>
      </c>
      <c r="R9" s="131" t="s">
        <v>7</v>
      </c>
      <c r="S9" s="128" t="s">
        <v>31</v>
      </c>
      <c r="T9" s="128" t="s">
        <v>32</v>
      </c>
      <c r="U9" s="127" t="s">
        <v>39</v>
      </c>
      <c r="V9" s="127" t="s">
        <v>40</v>
      </c>
      <c r="W9" s="127" t="s">
        <v>41</v>
      </c>
      <c r="X9" s="127" t="s">
        <v>691</v>
      </c>
      <c r="Y9" s="127" t="s">
        <v>692</v>
      </c>
      <c r="Z9" s="127" t="s">
        <v>693</v>
      </c>
      <c r="AA9" s="127" t="s">
        <v>694</v>
      </c>
      <c r="AB9" s="127" t="s">
        <v>695</v>
      </c>
      <c r="AC9" s="127" t="s">
        <v>696</v>
      </c>
      <c r="AD9" s="127" t="s">
        <v>697</v>
      </c>
      <c r="AE9" s="127" t="s">
        <v>698</v>
      </c>
      <c r="AF9" s="135" t="s">
        <v>699</v>
      </c>
    </row>
    <row r="10" spans="1:32" x14ac:dyDescent="0.3">
      <c r="A10" s="8">
        <v>27</v>
      </c>
      <c r="B10" s="8" t="b">
        <v>0</v>
      </c>
      <c r="C10" s="8" t="b">
        <v>0</v>
      </c>
      <c r="D10" s="8">
        <v>1</v>
      </c>
      <c r="E10" s="8">
        <v>0</v>
      </c>
      <c r="F10" s="8">
        <v>1</v>
      </c>
      <c r="G10" s="8" t="b">
        <v>1</v>
      </c>
      <c r="H10" s="8">
        <v>1</v>
      </c>
      <c r="I10" s="8"/>
      <c r="J10" s="20">
        <v>1</v>
      </c>
      <c r="K10" s="139"/>
      <c r="L10" s="8" t="s">
        <v>671</v>
      </c>
      <c r="M10" s="13">
        <v>8</v>
      </c>
      <c r="N10" s="18">
        <v>43</v>
      </c>
      <c r="O10" s="18">
        <v>46</v>
      </c>
      <c r="P10" s="18" t="s">
        <v>700</v>
      </c>
      <c r="Q10" s="18" t="s">
        <v>701</v>
      </c>
      <c r="R10" s="18" t="s">
        <v>702</v>
      </c>
      <c r="S10" s="10">
        <v>686486233</v>
      </c>
      <c r="T10" s="10" t="b">
        <v>1</v>
      </c>
      <c r="U10" s="12" t="s">
        <v>463</v>
      </c>
      <c r="V10" s="12" t="b">
        <v>1</v>
      </c>
      <c r="W10" s="12" t="b">
        <v>1</v>
      </c>
      <c r="X10" s="12" t="s">
        <v>703</v>
      </c>
      <c r="Y10" s="12" t="s">
        <v>704</v>
      </c>
      <c r="Z10" s="12" t="s">
        <v>705</v>
      </c>
      <c r="AA10" s="12" t="s">
        <v>706</v>
      </c>
      <c r="AB10" s="12" t="s">
        <v>707</v>
      </c>
      <c r="AC10" s="12" t="s">
        <v>708</v>
      </c>
      <c r="AD10" s="12" t="s">
        <v>709</v>
      </c>
      <c r="AE10" s="12" t="s">
        <v>710</v>
      </c>
      <c r="AF10" s="19" t="s">
        <v>711</v>
      </c>
    </row>
    <row r="11" spans="1:32" x14ac:dyDescent="0.3">
      <c r="A11" s="8">
        <v>1492</v>
      </c>
      <c r="B11" s="8" t="b">
        <v>0</v>
      </c>
      <c r="C11" s="8" t="b">
        <v>0</v>
      </c>
      <c r="D11" s="8">
        <v>20</v>
      </c>
      <c r="E11" s="8">
        <v>-18</v>
      </c>
      <c r="F11" s="8">
        <v>1</v>
      </c>
      <c r="G11" s="8" t="b">
        <v>0</v>
      </c>
      <c r="H11" s="8">
        <v>2</v>
      </c>
      <c r="I11" s="8"/>
      <c r="J11" s="20">
        <v>2</v>
      </c>
      <c r="K11" s="139"/>
      <c r="L11" s="8" t="s">
        <v>676</v>
      </c>
      <c r="M11" s="13">
        <v>8</v>
      </c>
      <c r="N11" s="18">
        <v>43</v>
      </c>
      <c r="O11" s="18">
        <v>44</v>
      </c>
      <c r="P11" s="13" t="s">
        <v>700</v>
      </c>
      <c r="Q11" s="13" t="s">
        <v>701</v>
      </c>
      <c r="R11" s="13" t="s">
        <v>712</v>
      </c>
      <c r="S11" s="8">
        <v>916226364</v>
      </c>
      <c r="T11" s="8" t="b">
        <v>1</v>
      </c>
      <c r="U11" s="12" t="s">
        <v>445</v>
      </c>
      <c r="V11" s="12" t="b">
        <v>1</v>
      </c>
      <c r="W11" s="12" t="b">
        <v>0</v>
      </c>
      <c r="X11" s="12" t="s">
        <v>703</v>
      </c>
      <c r="Y11" s="12" t="s">
        <v>704</v>
      </c>
      <c r="Z11" s="12" t="s">
        <v>705</v>
      </c>
      <c r="AA11" s="12" t="s">
        <v>706</v>
      </c>
      <c r="AB11" s="12" t="s">
        <v>707</v>
      </c>
      <c r="AC11" s="12" t="s">
        <v>708</v>
      </c>
      <c r="AD11" s="12" t="s">
        <v>709</v>
      </c>
      <c r="AE11" s="12" t="s">
        <v>710</v>
      </c>
      <c r="AF11" s="19" t="s">
        <v>711</v>
      </c>
    </row>
    <row r="12" spans="1:32" x14ac:dyDescent="0.3">
      <c r="A12" s="8">
        <v>133</v>
      </c>
      <c r="B12" s="8" t="b">
        <v>1</v>
      </c>
      <c r="C12" s="8" t="b">
        <v>0</v>
      </c>
      <c r="D12" s="8">
        <v>20</v>
      </c>
      <c r="E12" s="8">
        <v>-18</v>
      </c>
      <c r="F12" s="8">
        <v>2</v>
      </c>
      <c r="G12" s="8" t="b">
        <v>0</v>
      </c>
      <c r="H12" s="8">
        <v>3</v>
      </c>
      <c r="I12" s="8"/>
      <c r="J12" s="20">
        <v>2</v>
      </c>
      <c r="K12" s="139"/>
      <c r="L12" s="8" t="s">
        <v>677</v>
      </c>
      <c r="M12" s="13">
        <v>8</v>
      </c>
      <c r="N12" s="18">
        <v>43</v>
      </c>
      <c r="O12" s="18">
        <v>44</v>
      </c>
      <c r="P12" s="13" t="s">
        <v>700</v>
      </c>
      <c r="Q12" s="13" t="s">
        <v>713</v>
      </c>
      <c r="R12" s="13" t="s">
        <v>702</v>
      </c>
      <c r="S12" s="8">
        <v>1962641125</v>
      </c>
      <c r="T12" s="8" t="b">
        <v>1</v>
      </c>
      <c r="U12" s="12" t="s">
        <v>454</v>
      </c>
      <c r="V12" s="12" t="b">
        <v>1</v>
      </c>
      <c r="W12" s="12" t="b">
        <v>0</v>
      </c>
      <c r="X12" s="12" t="s">
        <v>703</v>
      </c>
      <c r="Y12" s="12" t="s">
        <v>704</v>
      </c>
      <c r="Z12" s="12" t="s">
        <v>705</v>
      </c>
      <c r="AA12" s="12" t="s">
        <v>706</v>
      </c>
      <c r="AB12" s="12" t="s">
        <v>707</v>
      </c>
      <c r="AC12" s="12" t="s">
        <v>708</v>
      </c>
      <c r="AD12" s="12" t="s">
        <v>709</v>
      </c>
      <c r="AE12" s="12" t="s">
        <v>710</v>
      </c>
      <c r="AF12" s="19" t="s">
        <v>711</v>
      </c>
    </row>
    <row r="13" spans="1:32" s="9" customFormat="1" x14ac:dyDescent="0.3">
      <c r="A13" s="8">
        <v>166</v>
      </c>
      <c r="B13" s="8" t="b">
        <v>0</v>
      </c>
      <c r="C13" s="8" t="b">
        <v>0</v>
      </c>
      <c r="D13" s="8">
        <v>20</v>
      </c>
      <c r="E13" s="8">
        <v>-18</v>
      </c>
      <c r="F13" s="8">
        <v>3</v>
      </c>
      <c r="G13" s="8" t="b">
        <v>0</v>
      </c>
      <c r="H13" s="8">
        <v>4</v>
      </c>
      <c r="I13" s="8"/>
      <c r="J13" s="20">
        <v>2</v>
      </c>
      <c r="K13" s="139"/>
      <c r="L13" s="8" t="s">
        <v>678</v>
      </c>
      <c r="M13" s="13">
        <v>8</v>
      </c>
      <c r="N13" s="18">
        <v>43</v>
      </c>
      <c r="O13" s="18">
        <v>44</v>
      </c>
      <c r="P13" s="13" t="s">
        <v>700</v>
      </c>
      <c r="Q13" s="13" t="s">
        <v>713</v>
      </c>
      <c r="R13" s="13" t="s">
        <v>714</v>
      </c>
      <c r="S13" s="8">
        <v>307075372</v>
      </c>
      <c r="T13" s="8" t="b">
        <v>1</v>
      </c>
      <c r="U13" s="12" t="s">
        <v>454</v>
      </c>
      <c r="V13" s="12" t="b">
        <v>1</v>
      </c>
      <c r="W13" s="12" t="b">
        <v>0</v>
      </c>
      <c r="X13" s="12" t="s">
        <v>703</v>
      </c>
      <c r="Y13" s="12" t="s">
        <v>704</v>
      </c>
      <c r="Z13" s="12" t="s">
        <v>705</v>
      </c>
      <c r="AA13" s="12" t="s">
        <v>706</v>
      </c>
      <c r="AB13" s="12" t="s">
        <v>707</v>
      </c>
      <c r="AC13" s="12" t="s">
        <v>708</v>
      </c>
      <c r="AD13" s="12" t="s">
        <v>709</v>
      </c>
      <c r="AE13" s="12" t="s">
        <v>710</v>
      </c>
      <c r="AF13" s="19" t="s">
        <v>711</v>
      </c>
    </row>
    <row r="14" spans="1:32" x14ac:dyDescent="0.3">
      <c r="A14" s="8">
        <v>41</v>
      </c>
      <c r="B14" s="8" t="b">
        <v>0</v>
      </c>
      <c r="C14" s="8">
        <v>0</v>
      </c>
      <c r="D14" s="8">
        <v>0</v>
      </c>
      <c r="E14" s="8">
        <v>5</v>
      </c>
      <c r="F14" s="8">
        <v>1</v>
      </c>
      <c r="G14" s="8" t="b">
        <v>1</v>
      </c>
      <c r="H14" s="8">
        <v>5</v>
      </c>
      <c r="I14" s="8"/>
      <c r="J14" s="20">
        <v>5</v>
      </c>
      <c r="K14" s="139"/>
      <c r="L14" s="8" t="s">
        <v>715</v>
      </c>
      <c r="M14" s="13">
        <v>8</v>
      </c>
      <c r="N14" s="18">
        <v>43</v>
      </c>
      <c r="O14" s="18">
        <v>43</v>
      </c>
      <c r="P14" s="13" t="s">
        <v>702</v>
      </c>
      <c r="Q14" s="13" t="s">
        <v>713</v>
      </c>
      <c r="R14" s="13" t="s">
        <v>714</v>
      </c>
      <c r="S14" s="8">
        <v>56166235</v>
      </c>
      <c r="T14" s="8" t="b">
        <v>1</v>
      </c>
      <c r="U14" s="12" t="s">
        <v>466</v>
      </c>
      <c r="V14" s="12" t="b">
        <v>1</v>
      </c>
      <c r="W14" s="12" t="b">
        <v>1</v>
      </c>
      <c r="X14" s="12" t="s">
        <v>703</v>
      </c>
      <c r="Y14" s="12" t="s">
        <v>704</v>
      </c>
      <c r="Z14" s="12" t="s">
        <v>705</v>
      </c>
      <c r="AA14" s="12" t="s">
        <v>706</v>
      </c>
      <c r="AB14" s="12" t="s">
        <v>707</v>
      </c>
      <c r="AC14" s="12" t="s">
        <v>708</v>
      </c>
      <c r="AD14" s="12" t="s">
        <v>709</v>
      </c>
      <c r="AE14" s="12" t="s">
        <v>710</v>
      </c>
      <c r="AF14" s="19" t="s">
        <v>711</v>
      </c>
    </row>
    <row r="15" spans="1:32" x14ac:dyDescent="0.3">
      <c r="A15" s="8">
        <v>278</v>
      </c>
      <c r="B15" s="8" t="b">
        <v>0</v>
      </c>
      <c r="C15" s="8" t="b">
        <v>0</v>
      </c>
      <c r="D15" s="8">
        <v>20</v>
      </c>
      <c r="E15" s="8">
        <v>-14</v>
      </c>
      <c r="F15" s="8">
        <v>1</v>
      </c>
      <c r="G15" s="8" t="b">
        <v>0</v>
      </c>
      <c r="H15" s="8">
        <v>6</v>
      </c>
      <c r="I15" s="8"/>
      <c r="J15" s="20">
        <v>6</v>
      </c>
      <c r="K15" s="139"/>
      <c r="L15" s="8" t="s">
        <v>688</v>
      </c>
      <c r="M15" s="13">
        <v>8</v>
      </c>
      <c r="N15" s="18">
        <v>43</v>
      </c>
      <c r="O15" s="18">
        <v>42</v>
      </c>
      <c r="P15" s="13" t="s">
        <v>702</v>
      </c>
      <c r="Q15" s="13" t="s">
        <v>701</v>
      </c>
      <c r="R15" s="13" t="s">
        <v>702</v>
      </c>
      <c r="S15" s="8">
        <v>2067637943</v>
      </c>
      <c r="T15" s="8" t="b">
        <v>1</v>
      </c>
      <c r="U15" s="12" t="s">
        <v>466</v>
      </c>
      <c r="V15" s="12" t="b">
        <v>1</v>
      </c>
      <c r="W15" s="12" t="b">
        <v>1</v>
      </c>
      <c r="X15" s="12" t="s">
        <v>703</v>
      </c>
      <c r="Y15" s="12" t="s">
        <v>704</v>
      </c>
      <c r="Z15" s="12" t="s">
        <v>705</v>
      </c>
      <c r="AA15" s="12" t="s">
        <v>706</v>
      </c>
      <c r="AB15" s="12" t="s">
        <v>707</v>
      </c>
      <c r="AC15" s="12" t="s">
        <v>708</v>
      </c>
      <c r="AD15" s="12" t="s">
        <v>709</v>
      </c>
      <c r="AE15" s="12" t="s">
        <v>710</v>
      </c>
      <c r="AF15" s="19" t="s">
        <v>711</v>
      </c>
    </row>
    <row r="16" spans="1:32" x14ac:dyDescent="0.3">
      <c r="A16" s="8">
        <v>124</v>
      </c>
      <c r="B16" s="8" t="b">
        <v>0</v>
      </c>
      <c r="C16" s="8" t="b">
        <v>0</v>
      </c>
      <c r="D16" s="8">
        <v>98</v>
      </c>
      <c r="E16" s="8">
        <v>-91</v>
      </c>
      <c r="F16" s="8">
        <v>1</v>
      </c>
      <c r="G16" s="8" t="b">
        <v>1</v>
      </c>
      <c r="H16" s="8">
        <v>7</v>
      </c>
      <c r="I16" s="8"/>
      <c r="J16" s="20">
        <v>7</v>
      </c>
      <c r="K16" s="139"/>
      <c r="L16" s="8" t="s">
        <v>716</v>
      </c>
      <c r="M16" s="13">
        <v>8</v>
      </c>
      <c r="N16" s="18">
        <v>43</v>
      </c>
      <c r="O16" s="18">
        <v>40</v>
      </c>
      <c r="P16" s="13" t="s">
        <v>700</v>
      </c>
      <c r="Q16" s="13" t="s">
        <v>713</v>
      </c>
      <c r="R16" s="13" t="s">
        <v>714</v>
      </c>
      <c r="S16" s="8">
        <v>96106543</v>
      </c>
      <c r="T16" s="8" t="b">
        <v>1</v>
      </c>
      <c r="U16" s="12" t="s">
        <v>469</v>
      </c>
      <c r="V16" s="12" t="b">
        <v>1</v>
      </c>
      <c r="W16" s="12" t="b">
        <v>0</v>
      </c>
      <c r="X16" s="12" t="s">
        <v>703</v>
      </c>
      <c r="Y16" s="12" t="s">
        <v>704</v>
      </c>
      <c r="Z16" s="12" t="s">
        <v>705</v>
      </c>
      <c r="AA16" s="12" t="s">
        <v>706</v>
      </c>
      <c r="AB16" s="12" t="s">
        <v>707</v>
      </c>
      <c r="AC16" s="12" t="s">
        <v>708</v>
      </c>
      <c r="AD16" s="12" t="s">
        <v>709</v>
      </c>
      <c r="AE16" s="12" t="s">
        <v>710</v>
      </c>
      <c r="AF16" s="19" t="s">
        <v>711</v>
      </c>
    </row>
    <row r="17" spans="1:32" x14ac:dyDescent="0.3">
      <c r="A17" s="8">
        <v>205</v>
      </c>
      <c r="B17" s="8" t="b">
        <v>0</v>
      </c>
      <c r="C17" s="8" t="b">
        <v>0</v>
      </c>
      <c r="D17" s="8">
        <v>98</v>
      </c>
      <c r="E17" s="8">
        <v>-91</v>
      </c>
      <c r="F17" s="8">
        <v>2</v>
      </c>
      <c r="G17" s="8" t="b">
        <v>1</v>
      </c>
      <c r="H17" s="8">
        <v>8</v>
      </c>
      <c r="I17" s="8"/>
      <c r="J17" s="20">
        <v>7</v>
      </c>
      <c r="K17" s="139"/>
      <c r="L17" s="8" t="s">
        <v>717</v>
      </c>
      <c r="M17" s="13">
        <v>8</v>
      </c>
      <c r="N17" s="18">
        <v>43</v>
      </c>
      <c r="O17" s="18">
        <v>40</v>
      </c>
      <c r="P17" s="13" t="s">
        <v>700</v>
      </c>
      <c r="Q17" s="13" t="s">
        <v>713</v>
      </c>
      <c r="R17" s="13" t="s">
        <v>702</v>
      </c>
      <c r="S17" s="8">
        <v>215567536</v>
      </c>
      <c r="T17" s="8" t="b">
        <v>1</v>
      </c>
      <c r="U17" s="12" t="s">
        <v>451</v>
      </c>
      <c r="V17" s="12" t="b">
        <v>1</v>
      </c>
      <c r="W17" s="12" t="b">
        <v>1</v>
      </c>
      <c r="X17" s="12" t="s">
        <v>703</v>
      </c>
      <c r="Y17" s="12" t="s">
        <v>704</v>
      </c>
      <c r="Z17" s="12" t="s">
        <v>705</v>
      </c>
      <c r="AA17" s="12" t="s">
        <v>706</v>
      </c>
      <c r="AB17" s="12" t="s">
        <v>707</v>
      </c>
      <c r="AC17" s="12" t="s">
        <v>708</v>
      </c>
      <c r="AD17" s="12" t="s">
        <v>709</v>
      </c>
      <c r="AE17" s="12" t="s">
        <v>710</v>
      </c>
      <c r="AF17" s="19" t="s">
        <v>711</v>
      </c>
    </row>
    <row r="18" spans="1:32" x14ac:dyDescent="0.3">
      <c r="A18" s="8">
        <v>31</v>
      </c>
      <c r="B18" s="8" t="b">
        <v>0</v>
      </c>
      <c r="C18" s="8" t="b">
        <v>0</v>
      </c>
      <c r="D18" s="8">
        <v>98</v>
      </c>
      <c r="E18" s="8">
        <v>-91</v>
      </c>
      <c r="F18" s="8">
        <v>3</v>
      </c>
      <c r="G18" s="8" t="b">
        <v>1</v>
      </c>
      <c r="H18" s="8">
        <v>9</v>
      </c>
      <c r="I18" s="8"/>
      <c r="J18" s="20">
        <v>7</v>
      </c>
      <c r="K18" s="139"/>
      <c r="L18" s="8" t="s">
        <v>718</v>
      </c>
      <c r="M18" s="13">
        <v>8</v>
      </c>
      <c r="N18" s="18">
        <v>43</v>
      </c>
      <c r="O18" s="18">
        <v>40</v>
      </c>
      <c r="P18" s="13" t="s">
        <v>700</v>
      </c>
      <c r="Q18" s="13" t="s">
        <v>701</v>
      </c>
      <c r="R18" s="13" t="s">
        <v>702</v>
      </c>
      <c r="S18" s="8">
        <v>851879142</v>
      </c>
      <c r="T18" s="8" t="b">
        <v>1</v>
      </c>
      <c r="U18" s="12" t="s">
        <v>466</v>
      </c>
      <c r="V18" s="12" t="b">
        <v>1</v>
      </c>
      <c r="W18" s="12" t="b">
        <v>1</v>
      </c>
      <c r="X18" s="12" t="s">
        <v>703</v>
      </c>
      <c r="Y18" s="12" t="s">
        <v>704</v>
      </c>
      <c r="Z18" s="12" t="s">
        <v>705</v>
      </c>
      <c r="AA18" s="12" t="s">
        <v>706</v>
      </c>
      <c r="AB18" s="12" t="s">
        <v>707</v>
      </c>
      <c r="AC18" s="12" t="s">
        <v>708</v>
      </c>
      <c r="AD18" s="12" t="s">
        <v>709</v>
      </c>
      <c r="AE18" s="12" t="s">
        <v>710</v>
      </c>
      <c r="AF18" s="19" t="s">
        <v>711</v>
      </c>
    </row>
    <row r="19" spans="1:32" x14ac:dyDescent="0.3">
      <c r="A19" s="8">
        <v>28</v>
      </c>
      <c r="B19" s="8" t="b">
        <v>1</v>
      </c>
      <c r="C19" s="8" t="b">
        <v>0</v>
      </c>
      <c r="D19" s="8">
        <v>98</v>
      </c>
      <c r="E19" s="8">
        <v>-91</v>
      </c>
      <c r="F19" s="8">
        <v>4</v>
      </c>
      <c r="G19" s="8" t="b">
        <v>1</v>
      </c>
      <c r="H19" s="8">
        <v>10</v>
      </c>
      <c r="I19" s="8"/>
      <c r="J19" s="20">
        <v>7</v>
      </c>
      <c r="K19" s="139"/>
      <c r="L19" s="8" t="s">
        <v>719</v>
      </c>
      <c r="M19" s="13">
        <v>8</v>
      </c>
      <c r="N19" s="18">
        <v>43</v>
      </c>
      <c r="O19" s="18">
        <v>40</v>
      </c>
      <c r="P19" s="13" t="s">
        <v>700</v>
      </c>
      <c r="Q19" s="13" t="s">
        <v>713</v>
      </c>
      <c r="R19" s="13" t="s">
        <v>702</v>
      </c>
      <c r="S19" s="8">
        <v>1501393941</v>
      </c>
      <c r="T19" s="8" t="b">
        <v>1</v>
      </c>
      <c r="U19" s="12" t="s">
        <v>469</v>
      </c>
      <c r="V19" s="12" t="b">
        <v>1</v>
      </c>
      <c r="W19" s="12" t="b">
        <v>0</v>
      </c>
      <c r="X19" s="12" t="s">
        <v>703</v>
      </c>
      <c r="Y19" s="12" t="s">
        <v>704</v>
      </c>
      <c r="Z19" s="12" t="s">
        <v>705</v>
      </c>
      <c r="AA19" s="12" t="s">
        <v>706</v>
      </c>
      <c r="AB19" s="12" t="s">
        <v>707</v>
      </c>
      <c r="AC19" s="12" t="s">
        <v>708</v>
      </c>
      <c r="AD19" s="12" t="s">
        <v>709</v>
      </c>
      <c r="AE19" s="12" t="s">
        <v>710</v>
      </c>
      <c r="AF19" s="19" t="s">
        <v>711</v>
      </c>
    </row>
    <row r="20" spans="1:32" s="9" customFormat="1" x14ac:dyDescent="0.3">
      <c r="A20" s="8">
        <v>110</v>
      </c>
      <c r="B20" s="8" t="b">
        <v>1</v>
      </c>
      <c r="C20" s="8" t="b">
        <v>0</v>
      </c>
      <c r="D20" s="8">
        <v>1</v>
      </c>
      <c r="E20" s="8">
        <v>6</v>
      </c>
      <c r="F20" s="8">
        <v>5</v>
      </c>
      <c r="G20" s="8" t="b">
        <v>1</v>
      </c>
      <c r="H20" s="8">
        <v>11</v>
      </c>
      <c r="I20" s="8"/>
      <c r="J20" s="20">
        <v>7</v>
      </c>
      <c r="K20" s="139"/>
      <c r="L20" s="8" t="s">
        <v>680</v>
      </c>
      <c r="M20" s="13">
        <v>7</v>
      </c>
      <c r="N20" s="18">
        <v>37</v>
      </c>
      <c r="O20" s="18">
        <v>40</v>
      </c>
      <c r="P20" s="13" t="s">
        <v>700</v>
      </c>
      <c r="Q20" s="13" t="s">
        <v>701</v>
      </c>
      <c r="R20" s="13" t="s">
        <v>702</v>
      </c>
      <c r="S20" s="8">
        <v>538139155</v>
      </c>
      <c r="T20" s="8" t="b">
        <v>1</v>
      </c>
      <c r="U20" s="12" t="s">
        <v>466</v>
      </c>
      <c r="V20" s="12" t="b">
        <v>1</v>
      </c>
      <c r="W20" s="12" t="b">
        <v>1</v>
      </c>
      <c r="X20" s="12" t="s">
        <v>703</v>
      </c>
      <c r="Y20" s="12" t="s">
        <v>720</v>
      </c>
      <c r="Z20" s="12" t="s">
        <v>721</v>
      </c>
      <c r="AA20" s="12" t="s">
        <v>722</v>
      </c>
      <c r="AB20" s="12" t="s">
        <v>723</v>
      </c>
      <c r="AC20" s="12" t="s">
        <v>724</v>
      </c>
      <c r="AD20" s="12" t="s">
        <v>725</v>
      </c>
      <c r="AE20" s="12" t="s">
        <v>726</v>
      </c>
      <c r="AF20" s="19" t="s">
        <v>711</v>
      </c>
    </row>
    <row r="21" spans="1:32" x14ac:dyDescent="0.3">
      <c r="A21" s="8">
        <v>83</v>
      </c>
      <c r="B21" s="8" t="b">
        <v>0</v>
      </c>
      <c r="C21" s="8" t="b">
        <v>0</v>
      </c>
      <c r="D21" s="8">
        <v>98</v>
      </c>
      <c r="E21" s="8">
        <v>-91</v>
      </c>
      <c r="F21" s="8">
        <v>1</v>
      </c>
      <c r="G21" s="8" t="b">
        <v>0</v>
      </c>
      <c r="H21" s="8">
        <v>12</v>
      </c>
      <c r="I21" s="8"/>
      <c r="J21" s="20">
        <v>7</v>
      </c>
      <c r="K21" s="139"/>
      <c r="L21" s="8" t="s">
        <v>727</v>
      </c>
      <c r="M21" s="13">
        <v>8</v>
      </c>
      <c r="N21" s="18">
        <v>43</v>
      </c>
      <c r="O21" s="18">
        <v>40</v>
      </c>
      <c r="P21" s="13" t="s">
        <v>702</v>
      </c>
      <c r="Q21" s="13" t="s">
        <v>701</v>
      </c>
      <c r="R21" s="13" t="s">
        <v>702</v>
      </c>
      <c r="S21" s="8">
        <v>1270363077</v>
      </c>
      <c r="T21" s="8" t="b">
        <v>1</v>
      </c>
      <c r="U21" s="12" t="s">
        <v>451</v>
      </c>
      <c r="V21" s="12" t="b">
        <v>1</v>
      </c>
      <c r="W21" s="12" t="b">
        <v>1</v>
      </c>
      <c r="X21" s="12" t="s">
        <v>703</v>
      </c>
      <c r="Y21" s="12" t="s">
        <v>704</v>
      </c>
      <c r="Z21" s="12" t="s">
        <v>705</v>
      </c>
      <c r="AA21" s="12" t="s">
        <v>706</v>
      </c>
      <c r="AB21" s="12" t="s">
        <v>707</v>
      </c>
      <c r="AC21" s="12" t="s">
        <v>708</v>
      </c>
      <c r="AD21" s="12" t="s">
        <v>709</v>
      </c>
      <c r="AE21" s="12" t="s">
        <v>710</v>
      </c>
      <c r="AF21" s="19" t="s">
        <v>711</v>
      </c>
    </row>
    <row r="22" spans="1:32" x14ac:dyDescent="0.3">
      <c r="A22" s="8">
        <v>98</v>
      </c>
      <c r="B22" s="8" t="b">
        <v>0</v>
      </c>
      <c r="C22" s="8" t="b">
        <v>0</v>
      </c>
      <c r="D22" s="8">
        <v>98</v>
      </c>
      <c r="E22" s="8">
        <v>-91</v>
      </c>
      <c r="F22" s="8">
        <v>2</v>
      </c>
      <c r="G22" s="8" t="b">
        <v>0</v>
      </c>
      <c r="H22" s="8">
        <v>13</v>
      </c>
      <c r="I22" s="8"/>
      <c r="J22" s="20">
        <v>7</v>
      </c>
      <c r="K22" s="139"/>
      <c r="L22" s="8" t="s">
        <v>728</v>
      </c>
      <c r="M22" s="13">
        <v>8</v>
      </c>
      <c r="N22" s="18">
        <v>43</v>
      </c>
      <c r="O22" s="18">
        <v>40</v>
      </c>
      <c r="P22" s="13" t="s">
        <v>700</v>
      </c>
      <c r="Q22" s="13" t="s">
        <v>701</v>
      </c>
      <c r="R22" s="13" t="s">
        <v>714</v>
      </c>
      <c r="S22" s="8">
        <v>1641700817</v>
      </c>
      <c r="T22" s="8" t="b">
        <v>1</v>
      </c>
      <c r="U22" s="12" t="s">
        <v>460</v>
      </c>
      <c r="V22" s="12" t="b">
        <v>1</v>
      </c>
      <c r="W22" s="12" t="b">
        <v>1</v>
      </c>
      <c r="X22" s="12" t="s">
        <v>703</v>
      </c>
      <c r="Y22" s="12" t="s">
        <v>704</v>
      </c>
      <c r="Z22" s="12" t="s">
        <v>705</v>
      </c>
      <c r="AA22" s="12" t="s">
        <v>706</v>
      </c>
      <c r="AB22" s="12" t="s">
        <v>707</v>
      </c>
      <c r="AC22" s="12" t="s">
        <v>708</v>
      </c>
      <c r="AD22" s="12" t="s">
        <v>709</v>
      </c>
      <c r="AE22" s="12" t="s">
        <v>710</v>
      </c>
      <c r="AF22" s="19" t="s">
        <v>711</v>
      </c>
    </row>
    <row r="23" spans="1:32" s="9" customFormat="1" x14ac:dyDescent="0.3">
      <c r="A23" s="8">
        <v>1440</v>
      </c>
      <c r="B23" s="8" t="b">
        <v>0</v>
      </c>
      <c r="C23" s="8" t="b">
        <v>0</v>
      </c>
      <c r="D23" s="8">
        <v>98</v>
      </c>
      <c r="E23" s="8">
        <v>-91</v>
      </c>
      <c r="F23" s="8">
        <v>3</v>
      </c>
      <c r="G23" s="8" t="b">
        <v>0</v>
      </c>
      <c r="H23" s="8">
        <v>14</v>
      </c>
      <c r="I23" s="8"/>
      <c r="J23" s="20">
        <v>7</v>
      </c>
      <c r="K23" s="139"/>
      <c r="L23" s="8" t="s">
        <v>729</v>
      </c>
      <c r="M23" s="13">
        <v>8</v>
      </c>
      <c r="N23" s="18">
        <v>43</v>
      </c>
      <c r="O23" s="18">
        <v>40</v>
      </c>
      <c r="P23" s="13" t="s">
        <v>700</v>
      </c>
      <c r="Q23" s="13" t="s">
        <v>713</v>
      </c>
      <c r="R23" s="13" t="s">
        <v>712</v>
      </c>
      <c r="S23" s="8">
        <v>1223481124</v>
      </c>
      <c r="T23" s="8" t="b">
        <v>1</v>
      </c>
      <c r="U23" s="12" t="s">
        <v>463</v>
      </c>
      <c r="V23" s="12" t="b">
        <v>1</v>
      </c>
      <c r="W23" s="12" t="b">
        <v>1</v>
      </c>
      <c r="X23" s="12" t="s">
        <v>703</v>
      </c>
      <c r="Y23" s="12" t="s">
        <v>704</v>
      </c>
      <c r="Z23" s="12" t="s">
        <v>705</v>
      </c>
      <c r="AA23" s="12" t="s">
        <v>706</v>
      </c>
      <c r="AB23" s="12" t="s">
        <v>707</v>
      </c>
      <c r="AC23" s="12" t="s">
        <v>708</v>
      </c>
      <c r="AD23" s="12" t="s">
        <v>709</v>
      </c>
      <c r="AE23" s="12" t="s">
        <v>710</v>
      </c>
      <c r="AF23" s="19" t="s">
        <v>711</v>
      </c>
    </row>
    <row r="24" spans="1:32" s="9" customFormat="1" x14ac:dyDescent="0.3">
      <c r="A24" s="8">
        <v>325</v>
      </c>
      <c r="B24" s="8" t="b">
        <v>0</v>
      </c>
      <c r="C24" s="8" t="b">
        <v>0</v>
      </c>
      <c r="D24" s="8">
        <v>20</v>
      </c>
      <c r="E24" s="8">
        <v>-5</v>
      </c>
      <c r="F24" s="8">
        <v>1</v>
      </c>
      <c r="G24" s="8" t="b">
        <v>1</v>
      </c>
      <c r="H24" s="8">
        <v>15</v>
      </c>
      <c r="I24" s="8"/>
      <c r="J24" s="20">
        <v>15</v>
      </c>
      <c r="K24" s="139"/>
      <c r="L24" s="8" t="s">
        <v>730</v>
      </c>
      <c r="M24" s="13">
        <v>7</v>
      </c>
      <c r="N24" s="18">
        <v>37</v>
      </c>
      <c r="O24" s="18">
        <v>38</v>
      </c>
      <c r="P24" s="13" t="s">
        <v>700</v>
      </c>
      <c r="Q24" s="13" t="s">
        <v>713</v>
      </c>
      <c r="R24" s="13" t="s">
        <v>712</v>
      </c>
      <c r="S24" s="8">
        <v>1467322921</v>
      </c>
      <c r="T24" s="8" t="b">
        <v>1</v>
      </c>
      <c r="U24" s="12" t="s">
        <v>457</v>
      </c>
      <c r="V24" s="12" t="b">
        <v>1</v>
      </c>
      <c r="W24" s="12" t="b">
        <v>0</v>
      </c>
      <c r="X24" s="12" t="s">
        <v>703</v>
      </c>
      <c r="Y24" s="12" t="s">
        <v>704</v>
      </c>
      <c r="Z24" s="12" t="s">
        <v>731</v>
      </c>
      <c r="AA24" s="12" t="s">
        <v>706</v>
      </c>
      <c r="AB24" s="12" t="s">
        <v>707</v>
      </c>
      <c r="AC24" s="12" t="s">
        <v>708</v>
      </c>
      <c r="AD24" s="12" t="s">
        <v>709</v>
      </c>
      <c r="AE24" s="12" t="s">
        <v>710</v>
      </c>
      <c r="AF24" s="19" t="s">
        <v>711</v>
      </c>
    </row>
    <row r="25" spans="1:32" x14ac:dyDescent="0.3">
      <c r="A25" s="8">
        <v>46</v>
      </c>
      <c r="B25" s="8" t="b">
        <v>1</v>
      </c>
      <c r="C25" s="8" t="b">
        <v>0</v>
      </c>
      <c r="D25" s="8">
        <v>98</v>
      </c>
      <c r="E25" s="8">
        <v>-83</v>
      </c>
      <c r="F25" s="8">
        <v>2</v>
      </c>
      <c r="G25" s="8" t="b">
        <v>1</v>
      </c>
      <c r="H25" s="8">
        <v>16</v>
      </c>
      <c r="I25" s="8"/>
      <c r="J25" s="20">
        <v>15</v>
      </c>
      <c r="K25" s="139"/>
      <c r="L25" s="8" t="s">
        <v>732</v>
      </c>
      <c r="M25" s="13">
        <v>8</v>
      </c>
      <c r="N25" s="18">
        <v>41</v>
      </c>
      <c r="O25" s="18">
        <v>38</v>
      </c>
      <c r="P25" s="13" t="s">
        <v>702</v>
      </c>
      <c r="Q25" s="13" t="s">
        <v>701</v>
      </c>
      <c r="R25" s="13" t="s">
        <v>702</v>
      </c>
      <c r="S25" s="8">
        <v>1685119957</v>
      </c>
      <c r="T25" s="8" t="b">
        <v>1</v>
      </c>
      <c r="U25" s="12" t="s">
        <v>451</v>
      </c>
      <c r="V25" s="12" t="b">
        <v>1</v>
      </c>
      <c r="W25" s="12" t="b">
        <v>1</v>
      </c>
      <c r="X25" s="12" t="s">
        <v>733</v>
      </c>
      <c r="Y25" s="12" t="s">
        <v>734</v>
      </c>
      <c r="Z25" s="12" t="s">
        <v>735</v>
      </c>
      <c r="AA25" s="12" t="s">
        <v>736</v>
      </c>
      <c r="AB25" s="12" t="s">
        <v>707</v>
      </c>
      <c r="AC25" s="12" t="s">
        <v>737</v>
      </c>
      <c r="AD25" s="12" t="s">
        <v>738</v>
      </c>
      <c r="AE25" s="12" t="s">
        <v>739</v>
      </c>
      <c r="AF25" s="19" t="s">
        <v>740</v>
      </c>
    </row>
    <row r="26" spans="1:32" s="9" customFormat="1" x14ac:dyDescent="0.3">
      <c r="A26" s="8">
        <v>97</v>
      </c>
      <c r="B26" s="8" t="b">
        <v>0</v>
      </c>
      <c r="C26" s="8" t="b">
        <v>0</v>
      </c>
      <c r="D26" s="8">
        <v>98</v>
      </c>
      <c r="E26" s="8">
        <v>-83</v>
      </c>
      <c r="F26" s="8">
        <v>3</v>
      </c>
      <c r="G26" s="8" t="b">
        <v>1</v>
      </c>
      <c r="H26" s="8">
        <v>17</v>
      </c>
      <c r="I26" s="8"/>
      <c r="J26" s="20">
        <v>15</v>
      </c>
      <c r="K26" s="139"/>
      <c r="L26" s="8" t="s">
        <v>741</v>
      </c>
      <c r="M26" s="13">
        <v>8</v>
      </c>
      <c r="N26" s="18">
        <v>41</v>
      </c>
      <c r="O26" s="18">
        <v>38</v>
      </c>
      <c r="P26" s="13" t="s">
        <v>700</v>
      </c>
      <c r="Q26" s="13" t="s">
        <v>701</v>
      </c>
      <c r="R26" s="13" t="s">
        <v>702</v>
      </c>
      <c r="S26" s="8">
        <v>857348343</v>
      </c>
      <c r="T26" s="8" t="b">
        <v>1</v>
      </c>
      <c r="U26" s="12" t="s">
        <v>445</v>
      </c>
      <c r="V26" s="12" t="b">
        <v>1</v>
      </c>
      <c r="W26" s="12" t="b">
        <v>0</v>
      </c>
      <c r="X26" s="12" t="s">
        <v>733</v>
      </c>
      <c r="Y26" s="12" t="s">
        <v>742</v>
      </c>
      <c r="Z26" s="12" t="s">
        <v>743</v>
      </c>
      <c r="AA26" s="12" t="s">
        <v>736</v>
      </c>
      <c r="AB26" s="12" t="s">
        <v>744</v>
      </c>
      <c r="AC26" s="12" t="s">
        <v>708</v>
      </c>
      <c r="AD26" s="12" t="s">
        <v>709</v>
      </c>
      <c r="AE26" s="12" t="s">
        <v>745</v>
      </c>
      <c r="AF26" s="19" t="s">
        <v>746</v>
      </c>
    </row>
    <row r="27" spans="1:32" x14ac:dyDescent="0.3">
      <c r="A27" s="8">
        <v>16</v>
      </c>
      <c r="B27" s="8" t="b">
        <v>1</v>
      </c>
      <c r="C27" s="8" t="b">
        <v>0</v>
      </c>
      <c r="D27" s="8">
        <v>20</v>
      </c>
      <c r="E27" s="8">
        <v>-5</v>
      </c>
      <c r="F27" s="8">
        <v>4</v>
      </c>
      <c r="G27" s="8" t="b">
        <v>1</v>
      </c>
      <c r="H27" s="8">
        <v>18</v>
      </c>
      <c r="I27" s="8"/>
      <c r="J27" s="20">
        <v>15</v>
      </c>
      <c r="K27" s="139"/>
      <c r="L27" s="8" t="s">
        <v>747</v>
      </c>
      <c r="M27" s="13">
        <v>7</v>
      </c>
      <c r="N27" s="18">
        <v>37</v>
      </c>
      <c r="O27" s="18">
        <v>38</v>
      </c>
      <c r="P27" s="13" t="s">
        <v>700</v>
      </c>
      <c r="Q27" s="13" t="s">
        <v>701</v>
      </c>
      <c r="R27" s="13" t="s">
        <v>702</v>
      </c>
      <c r="S27" s="8">
        <v>1760507632</v>
      </c>
      <c r="T27" s="8" t="b">
        <v>1</v>
      </c>
      <c r="U27" s="12" t="s">
        <v>1</v>
      </c>
      <c r="V27" s="12" t="b">
        <v>1</v>
      </c>
      <c r="W27" s="12" t="b">
        <v>0</v>
      </c>
      <c r="X27" s="12" t="s">
        <v>703</v>
      </c>
      <c r="Y27" s="12" t="s">
        <v>720</v>
      </c>
      <c r="Z27" s="12" t="s">
        <v>748</v>
      </c>
      <c r="AA27" s="12" t="s">
        <v>749</v>
      </c>
      <c r="AB27" s="12" t="s">
        <v>750</v>
      </c>
      <c r="AC27" s="12" t="s">
        <v>737</v>
      </c>
      <c r="AD27" s="12" t="s">
        <v>709</v>
      </c>
      <c r="AE27" s="12" t="s">
        <v>710</v>
      </c>
      <c r="AF27" s="19" t="s">
        <v>751</v>
      </c>
    </row>
    <row r="28" spans="1:32" x14ac:dyDescent="0.3">
      <c r="A28" s="8">
        <v>36</v>
      </c>
      <c r="B28" s="8" t="b">
        <v>1</v>
      </c>
      <c r="C28" s="8" t="b">
        <v>0</v>
      </c>
      <c r="D28" s="8">
        <v>98</v>
      </c>
      <c r="E28" s="8">
        <v>-79</v>
      </c>
      <c r="F28" s="8">
        <v>1</v>
      </c>
      <c r="G28" s="8" t="b">
        <v>0</v>
      </c>
      <c r="H28" s="8">
        <v>19</v>
      </c>
      <c r="I28" s="8"/>
      <c r="J28" s="20">
        <v>19</v>
      </c>
      <c r="K28" s="139"/>
      <c r="L28" s="8" t="s">
        <v>752</v>
      </c>
      <c r="M28" s="13">
        <v>8</v>
      </c>
      <c r="N28" s="18">
        <v>39</v>
      </c>
      <c r="O28" s="18">
        <v>36</v>
      </c>
      <c r="P28" s="13" t="s">
        <v>700</v>
      </c>
      <c r="Q28" s="13" t="s">
        <v>701</v>
      </c>
      <c r="R28" s="13" t="s">
        <v>714</v>
      </c>
      <c r="S28" s="8">
        <v>281107791</v>
      </c>
      <c r="T28" s="8" t="b">
        <v>1</v>
      </c>
      <c r="U28" s="12" t="s">
        <v>460</v>
      </c>
      <c r="V28" s="12" t="b">
        <v>1</v>
      </c>
      <c r="W28" s="12" t="b">
        <v>1</v>
      </c>
      <c r="X28" s="12" t="s">
        <v>753</v>
      </c>
      <c r="Y28" s="12" t="s">
        <v>734</v>
      </c>
      <c r="Z28" s="12" t="s">
        <v>721</v>
      </c>
      <c r="AA28" s="12" t="s">
        <v>754</v>
      </c>
      <c r="AB28" s="12" t="s">
        <v>744</v>
      </c>
      <c r="AC28" s="12" t="s">
        <v>708</v>
      </c>
      <c r="AD28" s="12" t="s">
        <v>725</v>
      </c>
      <c r="AE28" s="12" t="s">
        <v>739</v>
      </c>
      <c r="AF28" s="19" t="s">
        <v>746</v>
      </c>
    </row>
    <row r="29" spans="1:32" x14ac:dyDescent="0.3">
      <c r="A29" s="8">
        <v>33</v>
      </c>
      <c r="B29" s="8" t="b">
        <v>0</v>
      </c>
      <c r="C29" s="8" t="b">
        <v>0</v>
      </c>
      <c r="D29" s="8">
        <v>1</v>
      </c>
      <c r="E29" s="8">
        <v>18</v>
      </c>
      <c r="F29" s="8">
        <v>2</v>
      </c>
      <c r="G29" s="8" t="b">
        <v>0</v>
      </c>
      <c r="H29" s="8">
        <v>20</v>
      </c>
      <c r="I29" s="8"/>
      <c r="J29" s="20">
        <v>19</v>
      </c>
      <c r="K29" s="139"/>
      <c r="L29" s="8" t="s">
        <v>684</v>
      </c>
      <c r="M29" s="13">
        <v>7</v>
      </c>
      <c r="N29" s="18">
        <v>33</v>
      </c>
      <c r="O29" s="18">
        <v>36</v>
      </c>
      <c r="P29" s="13" t="s">
        <v>700</v>
      </c>
      <c r="Q29" s="13" t="s">
        <v>713</v>
      </c>
      <c r="R29" s="13" t="s">
        <v>702</v>
      </c>
      <c r="S29" s="8">
        <v>1186482157</v>
      </c>
      <c r="T29" s="8" t="b">
        <v>1</v>
      </c>
      <c r="U29" s="12" t="s">
        <v>466</v>
      </c>
      <c r="V29" s="12" t="b">
        <v>1</v>
      </c>
      <c r="W29" s="12" t="b">
        <v>1</v>
      </c>
      <c r="X29" s="12" t="s">
        <v>703</v>
      </c>
      <c r="Y29" s="12" t="s">
        <v>704</v>
      </c>
      <c r="Z29" s="12" t="s">
        <v>705</v>
      </c>
      <c r="AA29" s="12" t="s">
        <v>706</v>
      </c>
      <c r="AB29" s="12" t="s">
        <v>755</v>
      </c>
      <c r="AC29" s="12" t="s">
        <v>708</v>
      </c>
      <c r="AD29" s="12" t="s">
        <v>709</v>
      </c>
      <c r="AE29" s="12" t="s">
        <v>710</v>
      </c>
      <c r="AF29" s="19" t="s">
        <v>711</v>
      </c>
    </row>
    <row r="30" spans="1:32" x14ac:dyDescent="0.3">
      <c r="A30" s="8">
        <v>1475</v>
      </c>
      <c r="B30" s="8" t="b">
        <v>1</v>
      </c>
      <c r="C30" s="8" t="b">
        <v>0</v>
      </c>
      <c r="D30" s="8">
        <v>98</v>
      </c>
      <c r="E30" s="8">
        <v>-77</v>
      </c>
      <c r="F30" s="8">
        <v>1</v>
      </c>
      <c r="G30" s="8" t="b">
        <v>1</v>
      </c>
      <c r="H30" s="8">
        <v>21</v>
      </c>
      <c r="I30" s="8"/>
      <c r="J30" s="20">
        <v>21</v>
      </c>
      <c r="K30" s="139"/>
      <c r="L30" s="8" t="s">
        <v>756</v>
      </c>
      <c r="M30" s="13">
        <v>7</v>
      </c>
      <c r="N30" s="18">
        <v>37</v>
      </c>
      <c r="O30" s="18">
        <v>34</v>
      </c>
      <c r="P30" s="13" t="s">
        <v>702</v>
      </c>
      <c r="Q30" s="13" t="s">
        <v>713</v>
      </c>
      <c r="R30" s="13" t="s">
        <v>712</v>
      </c>
      <c r="S30" s="8">
        <v>2113083132</v>
      </c>
      <c r="T30" s="8" t="b">
        <v>1</v>
      </c>
      <c r="U30" s="12" t="s">
        <v>474</v>
      </c>
      <c r="V30" s="12" t="b">
        <v>1</v>
      </c>
      <c r="W30" s="12" t="b">
        <v>0</v>
      </c>
      <c r="X30" s="12" t="s">
        <v>703</v>
      </c>
      <c r="Y30" s="12" t="s">
        <v>704</v>
      </c>
      <c r="Z30" s="12" t="s">
        <v>731</v>
      </c>
      <c r="AA30" s="12" t="s">
        <v>706</v>
      </c>
      <c r="AB30" s="12" t="s">
        <v>707</v>
      </c>
      <c r="AC30" s="12" t="s">
        <v>708</v>
      </c>
      <c r="AD30" s="12" t="s">
        <v>709</v>
      </c>
      <c r="AE30" s="12" t="s">
        <v>710</v>
      </c>
      <c r="AF30" s="19" t="s">
        <v>711</v>
      </c>
    </row>
    <row r="31" spans="1:32" s="9" customFormat="1" x14ac:dyDescent="0.3">
      <c r="A31" s="8">
        <v>7</v>
      </c>
      <c r="B31" s="8" t="b">
        <v>1</v>
      </c>
      <c r="C31" s="8" t="b">
        <v>0</v>
      </c>
      <c r="D31" s="8">
        <v>1</v>
      </c>
      <c r="E31" s="8">
        <v>20</v>
      </c>
      <c r="F31" s="8">
        <v>2</v>
      </c>
      <c r="G31" s="8" t="b">
        <v>1</v>
      </c>
      <c r="H31" s="8">
        <v>22</v>
      </c>
      <c r="I31" s="8"/>
      <c r="J31" s="20">
        <v>21</v>
      </c>
      <c r="K31" s="139"/>
      <c r="L31" s="8" t="s">
        <v>673</v>
      </c>
      <c r="M31" s="13">
        <v>8</v>
      </c>
      <c r="N31" s="18">
        <v>31</v>
      </c>
      <c r="O31" s="18">
        <v>34</v>
      </c>
      <c r="P31" s="13" t="s">
        <v>700</v>
      </c>
      <c r="Q31" s="13" t="s">
        <v>701</v>
      </c>
      <c r="R31" s="13" t="s">
        <v>702</v>
      </c>
      <c r="S31" s="8">
        <v>1864144133</v>
      </c>
      <c r="T31" s="8" t="b">
        <v>1</v>
      </c>
      <c r="U31" s="12" t="s">
        <v>451</v>
      </c>
      <c r="V31" s="12" t="b">
        <v>1</v>
      </c>
      <c r="W31" s="12" t="b">
        <v>1</v>
      </c>
      <c r="X31" s="12" t="s">
        <v>757</v>
      </c>
      <c r="Y31" s="12" t="s">
        <v>758</v>
      </c>
      <c r="Z31" s="12" t="s">
        <v>759</v>
      </c>
      <c r="AA31" s="12" t="s">
        <v>706</v>
      </c>
      <c r="AB31" s="12" t="s">
        <v>760</v>
      </c>
      <c r="AC31" s="12" t="s">
        <v>737</v>
      </c>
      <c r="AD31" s="12" t="s">
        <v>761</v>
      </c>
      <c r="AE31" s="12" t="s">
        <v>762</v>
      </c>
      <c r="AF31" s="19" t="s">
        <v>763</v>
      </c>
    </row>
    <row r="32" spans="1:32" x14ac:dyDescent="0.3">
      <c r="A32" s="8">
        <v>125</v>
      </c>
      <c r="B32" s="8" t="b">
        <v>0</v>
      </c>
      <c r="C32" s="8" t="b">
        <v>0</v>
      </c>
      <c r="D32" s="8">
        <v>20</v>
      </c>
      <c r="E32" s="8">
        <v>1</v>
      </c>
      <c r="F32" s="8">
        <v>3</v>
      </c>
      <c r="G32" s="8" t="b">
        <v>1</v>
      </c>
      <c r="H32" s="8">
        <v>23</v>
      </c>
      <c r="I32" s="8"/>
      <c r="J32" s="20">
        <v>21</v>
      </c>
      <c r="K32" s="139"/>
      <c r="L32" s="8" t="s">
        <v>764</v>
      </c>
      <c r="M32" s="13">
        <v>6</v>
      </c>
      <c r="N32" s="18">
        <v>33</v>
      </c>
      <c r="O32" s="18">
        <v>34</v>
      </c>
      <c r="P32" s="13" t="s">
        <v>700</v>
      </c>
      <c r="Q32" s="13" t="s">
        <v>713</v>
      </c>
      <c r="R32" s="13" t="s">
        <v>765</v>
      </c>
      <c r="S32" s="8">
        <v>507389814</v>
      </c>
      <c r="T32" s="8" t="b">
        <v>1</v>
      </c>
      <c r="U32" s="12" t="s">
        <v>448</v>
      </c>
      <c r="V32" s="12" t="b">
        <v>1</v>
      </c>
      <c r="W32" s="12" t="b">
        <v>1</v>
      </c>
      <c r="X32" s="12" t="s">
        <v>703</v>
      </c>
      <c r="Y32" s="12" t="s">
        <v>758</v>
      </c>
      <c r="Z32" s="12" t="s">
        <v>766</v>
      </c>
      <c r="AA32" s="12" t="s">
        <v>754</v>
      </c>
      <c r="AB32" s="12" t="s">
        <v>744</v>
      </c>
      <c r="AC32" s="12" t="s">
        <v>767</v>
      </c>
      <c r="AD32" s="12" t="s">
        <v>725</v>
      </c>
      <c r="AE32" s="12" t="s">
        <v>726</v>
      </c>
      <c r="AF32" s="19" t="s">
        <v>768</v>
      </c>
    </row>
    <row r="33" spans="1:32" x14ac:dyDescent="0.3">
      <c r="A33" s="8">
        <v>243</v>
      </c>
      <c r="B33" s="8" t="b">
        <v>1</v>
      </c>
      <c r="C33" s="8">
        <v>0</v>
      </c>
      <c r="D33" s="8">
        <v>0</v>
      </c>
      <c r="E33" s="8">
        <v>21</v>
      </c>
      <c r="F33" s="8">
        <v>4</v>
      </c>
      <c r="G33" s="8" t="b">
        <v>1</v>
      </c>
      <c r="H33" s="8">
        <v>24</v>
      </c>
      <c r="I33" s="8"/>
      <c r="J33" s="20">
        <v>21</v>
      </c>
      <c r="K33" s="139"/>
      <c r="L33" s="8" t="s">
        <v>769</v>
      </c>
      <c r="M33" s="13">
        <v>7</v>
      </c>
      <c r="N33" s="18">
        <v>33</v>
      </c>
      <c r="O33" s="18">
        <v>34</v>
      </c>
      <c r="P33" s="13" t="s">
        <v>700</v>
      </c>
      <c r="Q33" s="13" t="s">
        <v>701</v>
      </c>
      <c r="R33" s="13" t="s">
        <v>714</v>
      </c>
      <c r="S33" s="8">
        <v>586438370</v>
      </c>
      <c r="T33" s="8" t="b">
        <v>1</v>
      </c>
      <c r="U33" s="12" t="s">
        <v>469</v>
      </c>
      <c r="V33" s="12" t="b">
        <v>1</v>
      </c>
      <c r="W33" s="12" t="b">
        <v>0</v>
      </c>
      <c r="X33" s="12" t="s">
        <v>703</v>
      </c>
      <c r="Y33" s="12" t="s">
        <v>704</v>
      </c>
      <c r="Z33" s="12" t="s">
        <v>705</v>
      </c>
      <c r="AA33" s="12" t="s">
        <v>706</v>
      </c>
      <c r="AB33" s="12" t="s">
        <v>755</v>
      </c>
      <c r="AC33" s="12" t="s">
        <v>708</v>
      </c>
      <c r="AD33" s="12" t="s">
        <v>709</v>
      </c>
      <c r="AE33" s="12" t="s">
        <v>710</v>
      </c>
      <c r="AF33" s="19" t="s">
        <v>711</v>
      </c>
    </row>
    <row r="34" spans="1:32" s="9" customFormat="1" x14ac:dyDescent="0.3">
      <c r="A34" s="8">
        <v>187</v>
      </c>
      <c r="B34" s="8" t="b">
        <v>0</v>
      </c>
      <c r="C34" s="8" t="b">
        <v>0</v>
      </c>
      <c r="D34" s="8">
        <v>20</v>
      </c>
      <c r="E34" s="8">
        <v>1</v>
      </c>
      <c r="F34" s="8">
        <v>5</v>
      </c>
      <c r="G34" s="8" t="b">
        <v>1</v>
      </c>
      <c r="H34" s="8">
        <v>25</v>
      </c>
      <c r="I34" s="8"/>
      <c r="J34" s="20">
        <v>21</v>
      </c>
      <c r="K34" s="139"/>
      <c r="L34" s="8" t="s">
        <v>770</v>
      </c>
      <c r="M34" s="13">
        <v>7</v>
      </c>
      <c r="N34" s="18">
        <v>33</v>
      </c>
      <c r="O34" s="18">
        <v>34</v>
      </c>
      <c r="P34" s="13" t="s">
        <v>702</v>
      </c>
      <c r="Q34" s="13" t="s">
        <v>701</v>
      </c>
      <c r="R34" s="13" t="s">
        <v>714</v>
      </c>
      <c r="S34" s="8">
        <v>1628006305</v>
      </c>
      <c r="T34" s="8" t="b">
        <v>1</v>
      </c>
      <c r="U34" s="12" t="s">
        <v>474</v>
      </c>
      <c r="V34" s="12" t="b">
        <v>1</v>
      </c>
      <c r="W34" s="12" t="b">
        <v>0</v>
      </c>
      <c r="X34" s="12" t="s">
        <v>703</v>
      </c>
      <c r="Y34" s="12" t="s">
        <v>704</v>
      </c>
      <c r="Z34" s="12" t="s">
        <v>705</v>
      </c>
      <c r="AA34" s="12" t="s">
        <v>706</v>
      </c>
      <c r="AB34" s="12" t="s">
        <v>755</v>
      </c>
      <c r="AC34" s="12" t="s">
        <v>708</v>
      </c>
      <c r="AD34" s="12" t="s">
        <v>709</v>
      </c>
      <c r="AE34" s="12" t="s">
        <v>710</v>
      </c>
      <c r="AF34" s="19" t="s">
        <v>711</v>
      </c>
    </row>
    <row r="35" spans="1:32" x14ac:dyDescent="0.3">
      <c r="A35" s="8">
        <v>104</v>
      </c>
      <c r="B35" s="8" t="b">
        <v>0</v>
      </c>
      <c r="C35" s="8" t="b">
        <v>0</v>
      </c>
      <c r="D35" s="8">
        <v>20</v>
      </c>
      <c r="E35" s="8">
        <v>1</v>
      </c>
      <c r="F35" s="8">
        <v>1</v>
      </c>
      <c r="G35" s="8" t="b">
        <v>0</v>
      </c>
      <c r="H35" s="8">
        <v>26</v>
      </c>
      <c r="I35" s="8"/>
      <c r="J35" s="20">
        <v>21</v>
      </c>
      <c r="K35" s="139"/>
      <c r="L35" s="8" t="s">
        <v>679</v>
      </c>
      <c r="M35" s="13">
        <v>8</v>
      </c>
      <c r="N35" s="18">
        <v>35</v>
      </c>
      <c r="O35" s="18">
        <v>34</v>
      </c>
      <c r="P35" s="13" t="s">
        <v>700</v>
      </c>
      <c r="Q35" s="13" t="s">
        <v>713</v>
      </c>
      <c r="R35" s="13" t="s">
        <v>702</v>
      </c>
      <c r="S35" s="8">
        <v>491027653</v>
      </c>
      <c r="T35" s="8" t="b">
        <v>1</v>
      </c>
      <c r="U35" s="12" t="s">
        <v>466</v>
      </c>
      <c r="V35" s="12" t="b">
        <v>1</v>
      </c>
      <c r="W35" s="12" t="b">
        <v>1</v>
      </c>
      <c r="X35" s="12" t="s">
        <v>771</v>
      </c>
      <c r="Y35" s="12" t="s">
        <v>758</v>
      </c>
      <c r="Z35" s="12" t="s">
        <v>743</v>
      </c>
      <c r="AA35" s="12" t="s">
        <v>749</v>
      </c>
      <c r="AB35" s="12" t="s">
        <v>744</v>
      </c>
      <c r="AC35" s="12" t="s">
        <v>737</v>
      </c>
      <c r="AD35" s="12" t="s">
        <v>761</v>
      </c>
      <c r="AE35" s="12" t="s">
        <v>726</v>
      </c>
      <c r="AF35" s="19" t="s">
        <v>772</v>
      </c>
    </row>
    <row r="36" spans="1:32" x14ac:dyDescent="0.3">
      <c r="A36" s="8">
        <v>1480</v>
      </c>
      <c r="B36" s="8" t="b">
        <v>0</v>
      </c>
      <c r="C36" s="8" t="b">
        <v>0</v>
      </c>
      <c r="D36" s="8">
        <v>20</v>
      </c>
      <c r="E36" s="8">
        <v>1</v>
      </c>
      <c r="F36" s="8">
        <v>2</v>
      </c>
      <c r="G36" s="8" t="b">
        <v>0</v>
      </c>
      <c r="H36" s="8">
        <v>27</v>
      </c>
      <c r="I36" s="8"/>
      <c r="J36" s="20">
        <v>21</v>
      </c>
      <c r="K36" s="139"/>
      <c r="L36" s="8" t="s">
        <v>773</v>
      </c>
      <c r="M36" s="13">
        <v>7</v>
      </c>
      <c r="N36" s="18">
        <v>33</v>
      </c>
      <c r="O36" s="18">
        <v>34</v>
      </c>
      <c r="P36" s="13" t="s">
        <v>700</v>
      </c>
      <c r="Q36" s="13" t="s">
        <v>701</v>
      </c>
      <c r="R36" s="13" t="s">
        <v>712</v>
      </c>
      <c r="S36" s="8">
        <v>660069787</v>
      </c>
      <c r="T36" s="8" t="b">
        <v>1</v>
      </c>
      <c r="U36" s="12" t="s">
        <v>448</v>
      </c>
      <c r="V36" s="12" t="b">
        <v>1</v>
      </c>
      <c r="W36" s="12" t="b">
        <v>1</v>
      </c>
      <c r="X36" s="12" t="s">
        <v>703</v>
      </c>
      <c r="Y36" s="12" t="s">
        <v>704</v>
      </c>
      <c r="Z36" s="12" t="s">
        <v>705</v>
      </c>
      <c r="AA36" s="12" t="s">
        <v>706</v>
      </c>
      <c r="AB36" s="12" t="s">
        <v>755</v>
      </c>
      <c r="AC36" s="12" t="s">
        <v>708</v>
      </c>
      <c r="AD36" s="12" t="s">
        <v>709</v>
      </c>
      <c r="AE36" s="12" t="s">
        <v>710</v>
      </c>
      <c r="AF36" s="19" t="s">
        <v>711</v>
      </c>
    </row>
    <row r="37" spans="1:32" x14ac:dyDescent="0.3">
      <c r="A37" s="8">
        <v>296</v>
      </c>
      <c r="B37" s="8" t="b">
        <v>0</v>
      </c>
      <c r="C37" s="8">
        <v>0</v>
      </c>
      <c r="D37" s="8">
        <v>0</v>
      </c>
      <c r="E37" s="8">
        <v>28</v>
      </c>
      <c r="F37" s="8">
        <v>1</v>
      </c>
      <c r="G37" s="8" t="b">
        <v>1</v>
      </c>
      <c r="H37" s="8">
        <v>28</v>
      </c>
      <c r="I37" s="8"/>
      <c r="J37" s="20">
        <v>28</v>
      </c>
      <c r="K37" s="139"/>
      <c r="L37" s="8" t="s">
        <v>774</v>
      </c>
      <c r="M37" s="13">
        <v>7</v>
      </c>
      <c r="N37" s="18">
        <v>33</v>
      </c>
      <c r="O37" s="18">
        <v>33</v>
      </c>
      <c r="P37" s="13" t="s">
        <v>702</v>
      </c>
      <c r="Q37" s="13" t="s">
        <v>713</v>
      </c>
      <c r="R37" s="13" t="s">
        <v>702</v>
      </c>
      <c r="S37" s="8">
        <v>777832831</v>
      </c>
      <c r="T37" s="8" t="b">
        <v>1</v>
      </c>
      <c r="U37" s="12" t="s">
        <v>460</v>
      </c>
      <c r="V37" s="12" t="b">
        <v>1</v>
      </c>
      <c r="W37" s="12" t="b">
        <v>1</v>
      </c>
      <c r="X37" s="12" t="s">
        <v>703</v>
      </c>
      <c r="Y37" s="12" t="s">
        <v>704</v>
      </c>
      <c r="Z37" s="12" t="s">
        <v>705</v>
      </c>
      <c r="AA37" s="12" t="s">
        <v>706</v>
      </c>
      <c r="AB37" s="12" t="s">
        <v>755</v>
      </c>
      <c r="AC37" s="12" t="s">
        <v>708</v>
      </c>
      <c r="AD37" s="12" t="s">
        <v>709</v>
      </c>
      <c r="AE37" s="12" t="s">
        <v>710</v>
      </c>
      <c r="AF37" s="19" t="s">
        <v>711</v>
      </c>
    </row>
    <row r="38" spans="1:32" x14ac:dyDescent="0.3">
      <c r="A38" s="8">
        <v>67</v>
      </c>
      <c r="B38" s="8" t="b">
        <v>0</v>
      </c>
      <c r="C38" s="8" t="b">
        <v>0</v>
      </c>
      <c r="D38" s="8">
        <v>20</v>
      </c>
      <c r="E38" s="8">
        <v>9</v>
      </c>
      <c r="F38" s="8">
        <v>1</v>
      </c>
      <c r="G38" s="8" t="b">
        <v>0</v>
      </c>
      <c r="H38" s="8">
        <v>29</v>
      </c>
      <c r="I38" s="8"/>
      <c r="J38" s="20">
        <v>29</v>
      </c>
      <c r="K38" s="139"/>
      <c r="L38" s="8" t="s">
        <v>775</v>
      </c>
      <c r="M38" s="13">
        <v>7</v>
      </c>
      <c r="N38" s="18">
        <v>33</v>
      </c>
      <c r="O38" s="18">
        <v>32</v>
      </c>
      <c r="P38" s="13" t="s">
        <v>700</v>
      </c>
      <c r="Q38" s="13" t="s">
        <v>713</v>
      </c>
      <c r="R38" s="13" t="s">
        <v>702</v>
      </c>
      <c r="S38" s="8">
        <v>503772034</v>
      </c>
      <c r="T38" s="8" t="b">
        <v>1</v>
      </c>
      <c r="U38" s="12" t="s">
        <v>460</v>
      </c>
      <c r="V38" s="12" t="b">
        <v>1</v>
      </c>
      <c r="W38" s="12" t="b">
        <v>1</v>
      </c>
      <c r="X38" s="12" t="s">
        <v>703</v>
      </c>
      <c r="Y38" s="12" t="s">
        <v>704</v>
      </c>
      <c r="Z38" s="12" t="s">
        <v>705</v>
      </c>
      <c r="AA38" s="12" t="s">
        <v>706</v>
      </c>
      <c r="AB38" s="12" t="s">
        <v>755</v>
      </c>
      <c r="AC38" s="12" t="s">
        <v>708</v>
      </c>
      <c r="AD38" s="12" t="s">
        <v>709</v>
      </c>
      <c r="AE38" s="12" t="s">
        <v>710</v>
      </c>
      <c r="AF38" s="19" t="s">
        <v>711</v>
      </c>
    </row>
    <row r="39" spans="1:32" x14ac:dyDescent="0.3">
      <c r="A39" s="8">
        <v>212</v>
      </c>
      <c r="B39" s="8" t="b">
        <v>1</v>
      </c>
      <c r="C39" s="8" t="b">
        <v>0</v>
      </c>
      <c r="D39" s="8">
        <v>20</v>
      </c>
      <c r="E39" s="8">
        <v>9</v>
      </c>
      <c r="F39" s="8">
        <v>2</v>
      </c>
      <c r="G39" s="8" t="b">
        <v>0</v>
      </c>
      <c r="H39" s="8">
        <v>30</v>
      </c>
      <c r="I39" s="8"/>
      <c r="J39" s="20">
        <v>29</v>
      </c>
      <c r="K39" s="139"/>
      <c r="L39" s="8" t="s">
        <v>776</v>
      </c>
      <c r="M39" s="13">
        <v>7</v>
      </c>
      <c r="N39" s="18">
        <v>33</v>
      </c>
      <c r="O39" s="18">
        <v>32</v>
      </c>
      <c r="P39" s="13" t="s">
        <v>702</v>
      </c>
      <c r="Q39" s="13" t="s">
        <v>713</v>
      </c>
      <c r="R39" s="13" t="s">
        <v>702</v>
      </c>
      <c r="S39" s="8">
        <v>1802478838</v>
      </c>
      <c r="T39" s="8" t="b">
        <v>1</v>
      </c>
      <c r="U39" s="12" t="s">
        <v>466</v>
      </c>
      <c r="V39" s="12" t="b">
        <v>1</v>
      </c>
      <c r="W39" s="12" t="b">
        <v>1</v>
      </c>
      <c r="X39" s="12" t="s">
        <v>703</v>
      </c>
      <c r="Y39" s="12" t="s">
        <v>704</v>
      </c>
      <c r="Z39" s="12" t="s">
        <v>705</v>
      </c>
      <c r="AA39" s="12" t="s">
        <v>706</v>
      </c>
      <c r="AB39" s="12" t="s">
        <v>755</v>
      </c>
      <c r="AC39" s="12" t="s">
        <v>708</v>
      </c>
      <c r="AD39" s="12" t="s">
        <v>709</v>
      </c>
      <c r="AE39" s="12" t="s">
        <v>710</v>
      </c>
      <c r="AF39" s="19" t="s">
        <v>711</v>
      </c>
    </row>
    <row r="40" spans="1:32" s="9" customFormat="1" x14ac:dyDescent="0.3">
      <c r="A40" s="8">
        <v>270</v>
      </c>
      <c r="B40" s="8" t="b">
        <v>1</v>
      </c>
      <c r="C40" s="8" t="b">
        <v>0</v>
      </c>
      <c r="D40" s="8">
        <v>1</v>
      </c>
      <c r="E40" s="8">
        <v>28</v>
      </c>
      <c r="F40" s="8">
        <v>3</v>
      </c>
      <c r="G40" s="8" t="b">
        <v>0</v>
      </c>
      <c r="H40" s="8">
        <v>31</v>
      </c>
      <c r="I40" s="8"/>
      <c r="J40" s="20">
        <v>29</v>
      </c>
      <c r="K40" s="139"/>
      <c r="L40" s="8" t="s">
        <v>672</v>
      </c>
      <c r="M40" s="13">
        <v>8</v>
      </c>
      <c r="N40" s="18">
        <v>29</v>
      </c>
      <c r="O40" s="18">
        <v>32</v>
      </c>
      <c r="P40" s="13" t="s">
        <v>1</v>
      </c>
      <c r="Q40" s="13" t="s">
        <v>1</v>
      </c>
      <c r="R40" s="13" t="s">
        <v>1</v>
      </c>
      <c r="S40" s="8">
        <v>80089477</v>
      </c>
      <c r="T40" s="8" t="b">
        <v>1</v>
      </c>
      <c r="U40" s="12" t="s">
        <v>1</v>
      </c>
      <c r="V40" s="12" t="b">
        <v>1</v>
      </c>
      <c r="W40" s="12" t="b">
        <v>0</v>
      </c>
      <c r="X40" s="12" t="s">
        <v>777</v>
      </c>
      <c r="Y40" s="12" t="s">
        <v>778</v>
      </c>
      <c r="Z40" s="12" t="s">
        <v>759</v>
      </c>
      <c r="AA40" s="12" t="s">
        <v>749</v>
      </c>
      <c r="AB40" s="12" t="s">
        <v>779</v>
      </c>
      <c r="AC40" s="12" t="s">
        <v>737</v>
      </c>
      <c r="AD40" s="12" t="s">
        <v>738</v>
      </c>
      <c r="AE40" s="12" t="s">
        <v>762</v>
      </c>
      <c r="AF40" s="19" t="s">
        <v>763</v>
      </c>
    </row>
    <row r="41" spans="1:32" x14ac:dyDescent="0.3">
      <c r="A41" s="8">
        <v>115</v>
      </c>
      <c r="B41" s="8" t="b">
        <v>0</v>
      </c>
      <c r="C41" s="8" t="b">
        <v>0</v>
      </c>
      <c r="D41" s="8">
        <v>98</v>
      </c>
      <c r="E41" s="8">
        <v>-69</v>
      </c>
      <c r="F41" s="8">
        <v>4</v>
      </c>
      <c r="G41" s="8" t="b">
        <v>0</v>
      </c>
      <c r="H41" s="8">
        <v>32</v>
      </c>
      <c r="I41" s="8"/>
      <c r="J41" s="20">
        <v>29</v>
      </c>
      <c r="K41" s="139"/>
      <c r="L41" s="8" t="s">
        <v>780</v>
      </c>
      <c r="M41" s="13">
        <v>7</v>
      </c>
      <c r="N41" s="18">
        <v>35</v>
      </c>
      <c r="O41" s="18">
        <v>32</v>
      </c>
      <c r="P41" s="13" t="s">
        <v>702</v>
      </c>
      <c r="Q41" s="13" t="s">
        <v>701</v>
      </c>
      <c r="R41" s="13" t="s">
        <v>702</v>
      </c>
      <c r="S41" s="8">
        <v>175691754</v>
      </c>
      <c r="T41" s="8" t="b">
        <v>1</v>
      </c>
      <c r="U41" s="12" t="s">
        <v>451</v>
      </c>
      <c r="V41" s="12" t="b">
        <v>1</v>
      </c>
      <c r="W41" s="12" t="b">
        <v>1</v>
      </c>
      <c r="X41" s="12" t="s">
        <v>703</v>
      </c>
      <c r="Y41" s="12" t="s">
        <v>704</v>
      </c>
      <c r="Z41" s="12" t="s">
        <v>705</v>
      </c>
      <c r="AA41" s="12" t="s">
        <v>781</v>
      </c>
      <c r="AB41" s="12" t="s">
        <v>707</v>
      </c>
      <c r="AC41" s="12" t="s">
        <v>708</v>
      </c>
      <c r="AD41" s="12" t="s">
        <v>709</v>
      </c>
      <c r="AE41" s="12" t="s">
        <v>710</v>
      </c>
      <c r="AF41" s="19" t="s">
        <v>711</v>
      </c>
    </row>
    <row r="42" spans="1:32" x14ac:dyDescent="0.3">
      <c r="A42" s="8">
        <v>81</v>
      </c>
      <c r="B42" s="8" t="b">
        <v>0</v>
      </c>
      <c r="C42" s="8" t="b">
        <v>0</v>
      </c>
      <c r="D42" s="8">
        <v>20</v>
      </c>
      <c r="E42" s="8">
        <v>9</v>
      </c>
      <c r="F42" s="8">
        <v>5</v>
      </c>
      <c r="G42" s="8" t="b">
        <v>0</v>
      </c>
      <c r="H42" s="8">
        <v>33</v>
      </c>
      <c r="I42" s="8"/>
      <c r="J42" s="20">
        <v>29</v>
      </c>
      <c r="K42" s="139"/>
      <c r="L42" s="8" t="s">
        <v>782</v>
      </c>
      <c r="M42" s="13">
        <v>7</v>
      </c>
      <c r="N42" s="18">
        <v>31</v>
      </c>
      <c r="O42" s="18">
        <v>32</v>
      </c>
      <c r="P42" s="13" t="s">
        <v>702</v>
      </c>
      <c r="Q42" s="13" t="s">
        <v>701</v>
      </c>
      <c r="R42" s="13" t="s">
        <v>714</v>
      </c>
      <c r="S42" s="8">
        <v>1503646561</v>
      </c>
      <c r="T42" s="8" t="b">
        <v>1</v>
      </c>
      <c r="U42" s="12" t="s">
        <v>466</v>
      </c>
      <c r="V42" s="12" t="b">
        <v>1</v>
      </c>
      <c r="W42" s="12" t="b">
        <v>1</v>
      </c>
      <c r="X42" s="12" t="s">
        <v>783</v>
      </c>
      <c r="Y42" s="12" t="s">
        <v>784</v>
      </c>
      <c r="Z42" s="12" t="s">
        <v>785</v>
      </c>
      <c r="AA42" s="12" t="s">
        <v>786</v>
      </c>
      <c r="AB42" s="12" t="s">
        <v>744</v>
      </c>
      <c r="AC42" s="12" t="s">
        <v>708</v>
      </c>
      <c r="AD42" s="12" t="s">
        <v>787</v>
      </c>
      <c r="AE42" s="12" t="s">
        <v>739</v>
      </c>
      <c r="AF42" s="19" t="s">
        <v>711</v>
      </c>
    </row>
    <row r="43" spans="1:32" x14ac:dyDescent="0.3">
      <c r="A43" s="8">
        <v>85</v>
      </c>
      <c r="B43" s="8" t="b">
        <v>1</v>
      </c>
      <c r="C43" s="8" t="b">
        <v>0</v>
      </c>
      <c r="D43" s="8">
        <v>98</v>
      </c>
      <c r="E43" s="8">
        <v>-69</v>
      </c>
      <c r="F43" s="8">
        <v>1</v>
      </c>
      <c r="G43" s="8" t="b">
        <v>1</v>
      </c>
      <c r="H43" s="8">
        <v>34</v>
      </c>
      <c r="I43" s="8"/>
      <c r="J43" s="20">
        <v>29</v>
      </c>
      <c r="K43" s="139"/>
      <c r="L43" s="8" t="s">
        <v>788</v>
      </c>
      <c r="M43" s="13">
        <v>7</v>
      </c>
      <c r="N43" s="18">
        <v>35</v>
      </c>
      <c r="O43" s="18">
        <v>32</v>
      </c>
      <c r="P43" s="13" t="s">
        <v>700</v>
      </c>
      <c r="Q43" s="13" t="s">
        <v>701</v>
      </c>
      <c r="R43" s="13" t="s">
        <v>714</v>
      </c>
      <c r="S43" s="8">
        <v>232434461</v>
      </c>
      <c r="T43" s="8" t="b">
        <v>1</v>
      </c>
      <c r="U43" s="12" t="s">
        <v>451</v>
      </c>
      <c r="V43" s="12" t="b">
        <v>1</v>
      </c>
      <c r="W43" s="12" t="b">
        <v>1</v>
      </c>
      <c r="X43" s="12" t="s">
        <v>703</v>
      </c>
      <c r="Y43" s="12" t="s">
        <v>704</v>
      </c>
      <c r="Z43" s="12" t="s">
        <v>705</v>
      </c>
      <c r="AA43" s="12" t="s">
        <v>781</v>
      </c>
      <c r="AB43" s="12" t="s">
        <v>707</v>
      </c>
      <c r="AC43" s="12" t="s">
        <v>708</v>
      </c>
      <c r="AD43" s="12" t="s">
        <v>709</v>
      </c>
      <c r="AE43" s="12" t="s">
        <v>710</v>
      </c>
      <c r="AF43" s="19" t="s">
        <v>711</v>
      </c>
    </row>
    <row r="44" spans="1:32" s="9" customFormat="1" x14ac:dyDescent="0.3">
      <c r="A44" s="8">
        <v>106</v>
      </c>
      <c r="B44" s="8" t="b">
        <v>0</v>
      </c>
      <c r="C44" s="8" t="b">
        <v>0</v>
      </c>
      <c r="D44" s="8">
        <v>98</v>
      </c>
      <c r="E44" s="8">
        <v>-69</v>
      </c>
      <c r="F44" s="8">
        <v>2</v>
      </c>
      <c r="G44" s="8" t="b">
        <v>1</v>
      </c>
      <c r="H44" s="8">
        <v>35</v>
      </c>
      <c r="I44" s="8"/>
      <c r="J44" s="20">
        <v>29</v>
      </c>
      <c r="K44" s="139"/>
      <c r="L44" s="8" t="s">
        <v>789</v>
      </c>
      <c r="M44" s="13">
        <v>7</v>
      </c>
      <c r="N44" s="18">
        <v>35</v>
      </c>
      <c r="O44" s="18">
        <v>32</v>
      </c>
      <c r="P44" s="13" t="s">
        <v>702</v>
      </c>
      <c r="Q44" s="13" t="s">
        <v>713</v>
      </c>
      <c r="R44" s="13" t="s">
        <v>702</v>
      </c>
      <c r="S44" s="8">
        <v>135493100</v>
      </c>
      <c r="T44" s="8" t="b">
        <v>1</v>
      </c>
      <c r="U44" s="12" t="s">
        <v>445</v>
      </c>
      <c r="V44" s="12" t="b">
        <v>1</v>
      </c>
      <c r="W44" s="12" t="b">
        <v>0</v>
      </c>
      <c r="X44" s="12" t="s">
        <v>703</v>
      </c>
      <c r="Y44" s="12" t="s">
        <v>704</v>
      </c>
      <c r="Z44" s="12" t="s">
        <v>705</v>
      </c>
      <c r="AA44" s="12" t="s">
        <v>781</v>
      </c>
      <c r="AB44" s="12" t="s">
        <v>707</v>
      </c>
      <c r="AC44" s="12" t="s">
        <v>708</v>
      </c>
      <c r="AD44" s="12" t="s">
        <v>709</v>
      </c>
      <c r="AE44" s="12" t="s">
        <v>710</v>
      </c>
      <c r="AF44" s="19" t="s">
        <v>711</v>
      </c>
    </row>
    <row r="45" spans="1:32" s="9" customFormat="1" x14ac:dyDescent="0.3">
      <c r="A45" s="8">
        <v>114</v>
      </c>
      <c r="B45" s="8" t="b">
        <v>0</v>
      </c>
      <c r="C45" s="8" t="b">
        <v>0</v>
      </c>
      <c r="D45" s="8">
        <v>98</v>
      </c>
      <c r="E45" s="8">
        <v>-69</v>
      </c>
      <c r="F45" s="8">
        <v>3</v>
      </c>
      <c r="G45" s="8" t="b">
        <v>1</v>
      </c>
      <c r="H45" s="8">
        <v>36</v>
      </c>
      <c r="I45" s="8"/>
      <c r="J45" s="20">
        <v>29</v>
      </c>
      <c r="K45" s="139"/>
      <c r="L45" s="8" t="s">
        <v>790</v>
      </c>
      <c r="M45" s="13">
        <v>7</v>
      </c>
      <c r="N45" s="18">
        <v>35</v>
      </c>
      <c r="O45" s="18">
        <v>32</v>
      </c>
      <c r="P45" s="13" t="s">
        <v>700</v>
      </c>
      <c r="Q45" s="13" t="s">
        <v>701</v>
      </c>
      <c r="R45" s="13" t="s">
        <v>702</v>
      </c>
      <c r="S45" s="8">
        <v>63515061</v>
      </c>
      <c r="T45" s="8" t="b">
        <v>1</v>
      </c>
      <c r="U45" s="12" t="s">
        <v>457</v>
      </c>
      <c r="V45" s="12" t="b">
        <v>1</v>
      </c>
      <c r="W45" s="12" t="b">
        <v>0</v>
      </c>
      <c r="X45" s="12" t="s">
        <v>703</v>
      </c>
      <c r="Y45" s="12" t="s">
        <v>704</v>
      </c>
      <c r="Z45" s="12" t="s">
        <v>705</v>
      </c>
      <c r="AA45" s="12" t="s">
        <v>781</v>
      </c>
      <c r="AB45" s="12" t="s">
        <v>707</v>
      </c>
      <c r="AC45" s="12" t="s">
        <v>708</v>
      </c>
      <c r="AD45" s="12" t="s">
        <v>709</v>
      </c>
      <c r="AE45" s="12" t="s">
        <v>710</v>
      </c>
      <c r="AF45" s="19" t="s">
        <v>711</v>
      </c>
    </row>
    <row r="46" spans="1:32" s="9" customFormat="1" x14ac:dyDescent="0.3">
      <c r="A46" s="8">
        <v>53</v>
      </c>
      <c r="B46" s="8" t="b">
        <v>0</v>
      </c>
      <c r="C46" s="8" t="b">
        <v>0</v>
      </c>
      <c r="D46" s="8">
        <v>20</v>
      </c>
      <c r="E46" s="8">
        <v>9</v>
      </c>
      <c r="F46" s="8">
        <v>4</v>
      </c>
      <c r="G46" s="8" t="b">
        <v>1</v>
      </c>
      <c r="H46" s="8">
        <v>37</v>
      </c>
      <c r="I46" s="8"/>
      <c r="J46" s="20">
        <v>29</v>
      </c>
      <c r="K46" s="139"/>
      <c r="L46" s="8" t="s">
        <v>674</v>
      </c>
      <c r="M46" s="13">
        <v>8</v>
      </c>
      <c r="N46" s="18">
        <v>31</v>
      </c>
      <c r="O46" s="18">
        <v>32</v>
      </c>
      <c r="P46" s="13" t="s">
        <v>700</v>
      </c>
      <c r="Q46" s="13" t="s">
        <v>713</v>
      </c>
      <c r="R46" s="13" t="s">
        <v>702</v>
      </c>
      <c r="S46" s="8">
        <v>55552811</v>
      </c>
      <c r="T46" s="8" t="b">
        <v>1</v>
      </c>
      <c r="U46" s="12" t="s">
        <v>463</v>
      </c>
      <c r="V46" s="12" t="b">
        <v>1</v>
      </c>
      <c r="W46" s="12" t="b">
        <v>1</v>
      </c>
      <c r="X46" s="12" t="s">
        <v>757</v>
      </c>
      <c r="Y46" s="12" t="s">
        <v>758</v>
      </c>
      <c r="Z46" s="12" t="s">
        <v>759</v>
      </c>
      <c r="AA46" s="12" t="s">
        <v>706</v>
      </c>
      <c r="AB46" s="12" t="s">
        <v>760</v>
      </c>
      <c r="AC46" s="12" t="s">
        <v>737</v>
      </c>
      <c r="AD46" s="12" t="s">
        <v>761</v>
      </c>
      <c r="AE46" s="12" t="s">
        <v>762</v>
      </c>
      <c r="AF46" s="19" t="s">
        <v>763</v>
      </c>
    </row>
    <row r="47" spans="1:32" x14ac:dyDescent="0.3">
      <c r="A47" s="8">
        <v>151</v>
      </c>
      <c r="B47" s="8" t="b">
        <v>0</v>
      </c>
      <c r="C47" s="8" t="b">
        <v>0</v>
      </c>
      <c r="D47" s="8">
        <v>20</v>
      </c>
      <c r="E47" s="8">
        <v>9</v>
      </c>
      <c r="F47" s="8">
        <v>5</v>
      </c>
      <c r="G47" s="8" t="b">
        <v>1</v>
      </c>
      <c r="H47" s="8">
        <v>38</v>
      </c>
      <c r="I47" s="8"/>
      <c r="J47" s="20">
        <v>29</v>
      </c>
      <c r="K47" s="139"/>
      <c r="L47" s="8" t="s">
        <v>791</v>
      </c>
      <c r="M47" s="13">
        <v>6</v>
      </c>
      <c r="N47" s="18">
        <v>33</v>
      </c>
      <c r="O47" s="18">
        <v>32</v>
      </c>
      <c r="P47" s="13" t="s">
        <v>702</v>
      </c>
      <c r="Q47" s="13" t="s">
        <v>713</v>
      </c>
      <c r="R47" s="13" t="s">
        <v>702</v>
      </c>
      <c r="S47" s="8">
        <v>1112088816</v>
      </c>
      <c r="T47" s="8" t="b">
        <v>1</v>
      </c>
      <c r="U47" s="12" t="s">
        <v>442</v>
      </c>
      <c r="V47" s="12" t="b">
        <v>1</v>
      </c>
      <c r="W47" s="12" t="b">
        <v>1</v>
      </c>
      <c r="X47" s="12" t="s">
        <v>703</v>
      </c>
      <c r="Y47" s="12" t="s">
        <v>792</v>
      </c>
      <c r="Z47" s="12" t="s">
        <v>731</v>
      </c>
      <c r="AA47" s="12" t="s">
        <v>706</v>
      </c>
      <c r="AB47" s="12" t="s">
        <v>707</v>
      </c>
      <c r="AC47" s="12" t="s">
        <v>708</v>
      </c>
      <c r="AD47" s="12" t="s">
        <v>709</v>
      </c>
      <c r="AE47" s="12" t="s">
        <v>710</v>
      </c>
      <c r="AF47" s="19" t="s">
        <v>711</v>
      </c>
    </row>
    <row r="48" spans="1:32" x14ac:dyDescent="0.3">
      <c r="A48" s="8">
        <v>185</v>
      </c>
      <c r="B48" s="8" t="b">
        <v>0</v>
      </c>
      <c r="C48" s="8" t="b">
        <v>0</v>
      </c>
      <c r="D48" s="8">
        <v>20</v>
      </c>
      <c r="E48" s="8">
        <v>19</v>
      </c>
      <c r="F48" s="8">
        <v>1</v>
      </c>
      <c r="G48" s="8" t="b">
        <v>0</v>
      </c>
      <c r="H48" s="8">
        <v>39</v>
      </c>
      <c r="I48" s="8"/>
      <c r="J48" s="20">
        <v>39</v>
      </c>
      <c r="K48" s="139"/>
      <c r="L48" s="8" t="s">
        <v>793</v>
      </c>
      <c r="M48" s="13">
        <v>6</v>
      </c>
      <c r="N48" s="18">
        <v>29</v>
      </c>
      <c r="O48" s="18">
        <v>30</v>
      </c>
      <c r="P48" s="13" t="s">
        <v>700</v>
      </c>
      <c r="Q48" s="13" t="s">
        <v>701</v>
      </c>
      <c r="R48" s="13" t="s">
        <v>702</v>
      </c>
      <c r="S48" s="8">
        <v>12723271</v>
      </c>
      <c r="T48" s="8" t="b">
        <v>1</v>
      </c>
      <c r="U48" s="12" t="s">
        <v>457</v>
      </c>
      <c r="V48" s="12" t="b">
        <v>1</v>
      </c>
      <c r="W48" s="12" t="b">
        <v>0</v>
      </c>
      <c r="X48" s="12" t="s">
        <v>703</v>
      </c>
      <c r="Y48" s="12" t="s">
        <v>792</v>
      </c>
      <c r="Z48" s="12" t="s">
        <v>705</v>
      </c>
      <c r="AA48" s="12" t="s">
        <v>706</v>
      </c>
      <c r="AB48" s="12" t="s">
        <v>755</v>
      </c>
      <c r="AC48" s="12" t="s">
        <v>708</v>
      </c>
      <c r="AD48" s="12" t="s">
        <v>709</v>
      </c>
      <c r="AE48" s="12" t="s">
        <v>710</v>
      </c>
      <c r="AF48" s="19" t="s">
        <v>711</v>
      </c>
    </row>
    <row r="49" spans="1:32" x14ac:dyDescent="0.3">
      <c r="A49" s="8">
        <v>1496</v>
      </c>
      <c r="B49" s="8" t="b">
        <v>0</v>
      </c>
      <c r="C49" s="8" t="b">
        <v>0</v>
      </c>
      <c r="D49" s="8">
        <v>1</v>
      </c>
      <c r="E49" s="8">
        <v>38</v>
      </c>
      <c r="F49" s="8">
        <v>2</v>
      </c>
      <c r="G49" s="8" t="b">
        <v>0</v>
      </c>
      <c r="H49" s="8">
        <v>40</v>
      </c>
      <c r="I49" s="8"/>
      <c r="J49" s="20">
        <v>39</v>
      </c>
      <c r="K49" s="139"/>
      <c r="L49" s="8" t="s">
        <v>669</v>
      </c>
      <c r="M49" s="13">
        <v>8</v>
      </c>
      <c r="N49" s="18">
        <v>27</v>
      </c>
      <c r="O49" s="18">
        <v>30</v>
      </c>
      <c r="P49" s="13" t="s">
        <v>700</v>
      </c>
      <c r="Q49" s="13" t="s">
        <v>713</v>
      </c>
      <c r="R49" s="13" t="s">
        <v>712</v>
      </c>
      <c r="S49" s="8">
        <v>1167130826</v>
      </c>
      <c r="T49" s="8" t="b">
        <v>1</v>
      </c>
      <c r="U49" s="12" t="s">
        <v>466</v>
      </c>
      <c r="V49" s="12" t="b">
        <v>1</v>
      </c>
      <c r="W49" s="12" t="b">
        <v>1</v>
      </c>
      <c r="X49" s="12" t="s">
        <v>794</v>
      </c>
      <c r="Y49" s="12" t="s">
        <v>758</v>
      </c>
      <c r="Z49" s="12" t="s">
        <v>721</v>
      </c>
      <c r="AA49" s="12" t="s">
        <v>706</v>
      </c>
      <c r="AB49" s="12" t="s">
        <v>779</v>
      </c>
      <c r="AC49" s="12" t="s">
        <v>767</v>
      </c>
      <c r="AD49" s="12" t="s">
        <v>795</v>
      </c>
      <c r="AE49" s="12" t="s">
        <v>745</v>
      </c>
      <c r="AF49" s="19" t="s">
        <v>796</v>
      </c>
    </row>
    <row r="50" spans="1:32" x14ac:dyDescent="0.3">
      <c r="A50" s="8">
        <v>29</v>
      </c>
      <c r="B50" s="8" t="b">
        <v>1</v>
      </c>
      <c r="C50" s="8" t="b">
        <v>0</v>
      </c>
      <c r="D50" s="8">
        <v>98</v>
      </c>
      <c r="E50" s="8">
        <v>-59</v>
      </c>
      <c r="F50" s="8">
        <v>3</v>
      </c>
      <c r="G50" s="8" t="b">
        <v>0</v>
      </c>
      <c r="H50" s="8">
        <v>41</v>
      </c>
      <c r="I50" s="8"/>
      <c r="J50" s="20">
        <v>39</v>
      </c>
      <c r="K50" s="139"/>
      <c r="L50" s="8" t="s">
        <v>797</v>
      </c>
      <c r="M50" s="13">
        <v>7</v>
      </c>
      <c r="N50" s="18">
        <v>33</v>
      </c>
      <c r="O50" s="18">
        <v>30</v>
      </c>
      <c r="P50" s="13" t="s">
        <v>700</v>
      </c>
      <c r="Q50" s="13" t="s">
        <v>713</v>
      </c>
      <c r="R50" s="13" t="s">
        <v>702</v>
      </c>
      <c r="S50" s="8">
        <v>410658429</v>
      </c>
      <c r="T50" s="8" t="b">
        <v>0</v>
      </c>
      <c r="U50" s="12" t="s">
        <v>460</v>
      </c>
      <c r="V50" s="12" t="b">
        <v>1</v>
      </c>
      <c r="W50" s="12" t="b">
        <v>1</v>
      </c>
      <c r="X50" s="12" t="s">
        <v>703</v>
      </c>
      <c r="Y50" s="12" t="s">
        <v>704</v>
      </c>
      <c r="Z50" s="12" t="s">
        <v>705</v>
      </c>
      <c r="AA50" s="12" t="s">
        <v>706</v>
      </c>
      <c r="AB50" s="12" t="s">
        <v>755</v>
      </c>
      <c r="AC50" s="12" t="s">
        <v>708</v>
      </c>
      <c r="AD50" s="12" t="s">
        <v>709</v>
      </c>
      <c r="AE50" s="12" t="s">
        <v>710</v>
      </c>
      <c r="AF50" s="19" t="s">
        <v>711</v>
      </c>
    </row>
    <row r="51" spans="1:32" x14ac:dyDescent="0.3">
      <c r="A51" s="8">
        <v>96</v>
      </c>
      <c r="B51" s="8" t="b">
        <v>0</v>
      </c>
      <c r="C51" s="8" t="b">
        <v>0</v>
      </c>
      <c r="D51" s="8">
        <v>98</v>
      </c>
      <c r="E51" s="8">
        <v>-59</v>
      </c>
      <c r="F51" s="8">
        <v>4</v>
      </c>
      <c r="G51" s="8" t="b">
        <v>0</v>
      </c>
      <c r="H51" s="8">
        <v>42</v>
      </c>
      <c r="I51" s="8"/>
      <c r="J51" s="20">
        <v>39</v>
      </c>
      <c r="K51" s="139"/>
      <c r="L51" s="8" t="s">
        <v>798</v>
      </c>
      <c r="M51" s="13">
        <v>7</v>
      </c>
      <c r="N51" s="18">
        <v>33</v>
      </c>
      <c r="O51" s="18">
        <v>30</v>
      </c>
      <c r="P51" s="13" t="s">
        <v>702</v>
      </c>
      <c r="Q51" s="13" t="s">
        <v>701</v>
      </c>
      <c r="R51" s="13" t="s">
        <v>702</v>
      </c>
      <c r="S51" s="8">
        <v>494298038</v>
      </c>
      <c r="T51" s="8" t="b">
        <v>1</v>
      </c>
      <c r="U51" s="12" t="s">
        <v>448</v>
      </c>
      <c r="V51" s="12" t="b">
        <v>1</v>
      </c>
      <c r="W51" s="12" t="b">
        <v>1</v>
      </c>
      <c r="X51" s="12" t="s">
        <v>703</v>
      </c>
      <c r="Y51" s="12" t="s">
        <v>704</v>
      </c>
      <c r="Z51" s="12" t="s">
        <v>705</v>
      </c>
      <c r="AA51" s="12" t="s">
        <v>706</v>
      </c>
      <c r="AB51" s="12" t="s">
        <v>755</v>
      </c>
      <c r="AC51" s="12" t="s">
        <v>708</v>
      </c>
      <c r="AD51" s="12" t="s">
        <v>709</v>
      </c>
      <c r="AE51" s="12" t="s">
        <v>710</v>
      </c>
      <c r="AF51" s="19" t="s">
        <v>711</v>
      </c>
    </row>
    <row r="52" spans="1:32" x14ac:dyDescent="0.3">
      <c r="A52" s="8">
        <v>182</v>
      </c>
      <c r="B52" s="8" t="b">
        <v>0</v>
      </c>
      <c r="C52" s="8" t="b">
        <v>0</v>
      </c>
      <c r="D52" s="8">
        <v>98</v>
      </c>
      <c r="E52" s="8">
        <v>-59</v>
      </c>
      <c r="F52" s="8">
        <v>5</v>
      </c>
      <c r="G52" s="8" t="b">
        <v>0</v>
      </c>
      <c r="H52" s="8">
        <v>43</v>
      </c>
      <c r="I52" s="8"/>
      <c r="J52" s="20">
        <v>39</v>
      </c>
      <c r="K52" s="139"/>
      <c r="L52" s="8" t="s">
        <v>799</v>
      </c>
      <c r="M52" s="13">
        <v>7</v>
      </c>
      <c r="N52" s="18">
        <v>33</v>
      </c>
      <c r="O52" s="18">
        <v>30</v>
      </c>
      <c r="P52" s="13" t="s">
        <v>700</v>
      </c>
      <c r="Q52" s="13" t="s">
        <v>713</v>
      </c>
      <c r="R52" s="13" t="s">
        <v>702</v>
      </c>
      <c r="S52" s="8">
        <v>1423723481</v>
      </c>
      <c r="T52" s="8" t="b">
        <v>1</v>
      </c>
      <c r="U52" s="12" t="s">
        <v>454</v>
      </c>
      <c r="V52" s="12" t="b">
        <v>1</v>
      </c>
      <c r="W52" s="12" t="b">
        <v>0</v>
      </c>
      <c r="X52" s="12" t="s">
        <v>703</v>
      </c>
      <c r="Y52" s="12" t="s">
        <v>704</v>
      </c>
      <c r="Z52" s="12" t="s">
        <v>705</v>
      </c>
      <c r="AA52" s="12" t="s">
        <v>706</v>
      </c>
      <c r="AB52" s="12" t="s">
        <v>755</v>
      </c>
      <c r="AC52" s="12" t="s">
        <v>708</v>
      </c>
      <c r="AD52" s="12" t="s">
        <v>709</v>
      </c>
      <c r="AE52" s="12" t="s">
        <v>710</v>
      </c>
      <c r="AF52" s="19" t="s">
        <v>711</v>
      </c>
    </row>
    <row r="53" spans="1:32" x14ac:dyDescent="0.3">
      <c r="A53" s="8">
        <v>17</v>
      </c>
      <c r="B53" s="8" t="b">
        <v>0</v>
      </c>
      <c r="C53" s="8" t="b">
        <v>0</v>
      </c>
      <c r="D53" s="8">
        <v>1</v>
      </c>
      <c r="E53" s="8">
        <v>38</v>
      </c>
      <c r="F53" s="8">
        <v>1</v>
      </c>
      <c r="G53" s="8" t="b">
        <v>1</v>
      </c>
      <c r="H53" s="8">
        <v>44</v>
      </c>
      <c r="I53" s="8"/>
      <c r="J53" s="20">
        <v>39</v>
      </c>
      <c r="K53" s="139"/>
      <c r="L53" s="8" t="s">
        <v>670</v>
      </c>
      <c r="M53" s="13">
        <v>8</v>
      </c>
      <c r="N53" s="18">
        <v>27</v>
      </c>
      <c r="O53" s="18">
        <v>30</v>
      </c>
      <c r="P53" s="13" t="s">
        <v>700</v>
      </c>
      <c r="Q53" s="13" t="s">
        <v>701</v>
      </c>
      <c r="R53" s="13" t="s">
        <v>714</v>
      </c>
      <c r="S53" s="8">
        <v>1820165352</v>
      </c>
      <c r="T53" s="8" t="b">
        <v>1</v>
      </c>
      <c r="U53" s="12" t="s">
        <v>1</v>
      </c>
      <c r="V53" s="12" t="b">
        <v>1</v>
      </c>
      <c r="W53" s="12" t="b">
        <v>0</v>
      </c>
      <c r="X53" s="12" t="s">
        <v>794</v>
      </c>
      <c r="Y53" s="12" t="s">
        <v>734</v>
      </c>
      <c r="Z53" s="12" t="s">
        <v>721</v>
      </c>
      <c r="AA53" s="12" t="s">
        <v>736</v>
      </c>
      <c r="AB53" s="12" t="s">
        <v>744</v>
      </c>
      <c r="AC53" s="12" t="s">
        <v>800</v>
      </c>
      <c r="AD53" s="12" t="s">
        <v>795</v>
      </c>
      <c r="AE53" s="12" t="s">
        <v>739</v>
      </c>
      <c r="AF53" s="19" t="s">
        <v>746</v>
      </c>
    </row>
    <row r="54" spans="1:32" x14ac:dyDescent="0.3">
      <c r="A54" s="8">
        <v>156</v>
      </c>
      <c r="B54" s="8" t="b">
        <v>0</v>
      </c>
      <c r="C54" s="8" t="b">
        <v>0</v>
      </c>
      <c r="D54" s="8">
        <v>20</v>
      </c>
      <c r="E54" s="8">
        <v>19</v>
      </c>
      <c r="F54" s="8">
        <v>2</v>
      </c>
      <c r="G54" s="8" t="b">
        <v>1</v>
      </c>
      <c r="H54" s="8">
        <v>45</v>
      </c>
      <c r="I54" s="8"/>
      <c r="J54" s="20">
        <v>39</v>
      </c>
      <c r="K54" s="139"/>
      <c r="L54" s="8" t="s">
        <v>801</v>
      </c>
      <c r="M54" s="13">
        <v>7</v>
      </c>
      <c r="N54" s="18">
        <v>29</v>
      </c>
      <c r="O54" s="18">
        <v>30</v>
      </c>
      <c r="P54" s="13" t="s">
        <v>702</v>
      </c>
      <c r="Q54" s="13" t="s">
        <v>701</v>
      </c>
      <c r="R54" s="13" t="s">
        <v>702</v>
      </c>
      <c r="S54" s="8">
        <v>850743331</v>
      </c>
      <c r="T54" s="8" t="b">
        <v>1</v>
      </c>
      <c r="U54" s="12" t="s">
        <v>454</v>
      </c>
      <c r="V54" s="12" t="b">
        <v>1</v>
      </c>
      <c r="W54" s="12" t="b">
        <v>0</v>
      </c>
      <c r="X54" s="12" t="s">
        <v>703</v>
      </c>
      <c r="Y54" s="12" t="s">
        <v>704</v>
      </c>
      <c r="Z54" s="12" t="s">
        <v>705</v>
      </c>
      <c r="AA54" s="12" t="s">
        <v>706</v>
      </c>
      <c r="AB54" s="12" t="s">
        <v>707</v>
      </c>
      <c r="AC54" s="12" t="s">
        <v>708</v>
      </c>
      <c r="AD54" s="12" t="s">
        <v>802</v>
      </c>
      <c r="AE54" s="12" t="s">
        <v>710</v>
      </c>
      <c r="AF54" s="19" t="s">
        <v>711</v>
      </c>
    </row>
    <row r="55" spans="1:32" x14ac:dyDescent="0.3">
      <c r="A55" s="8">
        <v>1227</v>
      </c>
      <c r="B55" s="8" t="b">
        <v>1</v>
      </c>
      <c r="C55" s="8" t="b">
        <v>0</v>
      </c>
      <c r="D55" s="8">
        <v>20</v>
      </c>
      <c r="E55" s="8">
        <v>26</v>
      </c>
      <c r="F55" s="8">
        <v>1</v>
      </c>
      <c r="G55" s="8" t="b">
        <v>0</v>
      </c>
      <c r="H55" s="8">
        <v>46</v>
      </c>
      <c r="I55" s="8"/>
      <c r="J55" s="20">
        <v>46</v>
      </c>
      <c r="K55" s="139"/>
      <c r="L55" s="8" t="s">
        <v>682</v>
      </c>
      <c r="M55" s="13">
        <v>8</v>
      </c>
      <c r="N55" s="18">
        <v>27</v>
      </c>
      <c r="O55" s="18">
        <v>28</v>
      </c>
      <c r="P55" s="13" t="s">
        <v>700</v>
      </c>
      <c r="Q55" s="13" t="s">
        <v>701</v>
      </c>
      <c r="R55" s="13" t="s">
        <v>712</v>
      </c>
      <c r="S55" s="8">
        <v>83903660</v>
      </c>
      <c r="T55" s="8" t="b">
        <v>1</v>
      </c>
      <c r="U55" s="12" t="s">
        <v>469</v>
      </c>
      <c r="V55" s="12" t="b">
        <v>1</v>
      </c>
      <c r="W55" s="12" t="b">
        <v>0</v>
      </c>
      <c r="X55" s="12" t="s">
        <v>794</v>
      </c>
      <c r="Y55" s="12" t="s">
        <v>778</v>
      </c>
      <c r="Z55" s="12" t="s">
        <v>748</v>
      </c>
      <c r="AA55" s="12" t="s">
        <v>803</v>
      </c>
      <c r="AB55" s="12" t="s">
        <v>779</v>
      </c>
      <c r="AC55" s="12" t="s">
        <v>724</v>
      </c>
      <c r="AD55" s="12" t="s">
        <v>738</v>
      </c>
      <c r="AE55" s="12" t="s">
        <v>804</v>
      </c>
      <c r="AF55" s="19" t="s">
        <v>740</v>
      </c>
    </row>
    <row r="56" spans="1:32" x14ac:dyDescent="0.3">
      <c r="A56" s="8">
        <v>141</v>
      </c>
      <c r="B56" s="8" t="b">
        <v>0</v>
      </c>
      <c r="C56" s="8" t="b">
        <v>0</v>
      </c>
      <c r="D56" s="8">
        <v>20</v>
      </c>
      <c r="E56" s="8">
        <v>26</v>
      </c>
      <c r="F56" s="8">
        <v>2</v>
      </c>
      <c r="G56" s="8" t="b">
        <v>0</v>
      </c>
      <c r="H56" s="8">
        <v>47</v>
      </c>
      <c r="I56" s="8"/>
      <c r="J56" s="20">
        <v>46</v>
      </c>
      <c r="K56" s="139"/>
      <c r="L56" s="8" t="s">
        <v>805</v>
      </c>
      <c r="M56" s="13">
        <v>7</v>
      </c>
      <c r="N56" s="18">
        <v>29</v>
      </c>
      <c r="O56" s="18">
        <v>28</v>
      </c>
      <c r="P56" s="13" t="s">
        <v>702</v>
      </c>
      <c r="Q56" s="13" t="s">
        <v>713</v>
      </c>
      <c r="R56" s="13" t="s">
        <v>702</v>
      </c>
      <c r="S56" s="8">
        <v>1512759541</v>
      </c>
      <c r="T56" s="8" t="b">
        <v>1</v>
      </c>
      <c r="U56" s="12" t="s">
        <v>466</v>
      </c>
      <c r="V56" s="12" t="b">
        <v>1</v>
      </c>
      <c r="W56" s="12" t="b">
        <v>1</v>
      </c>
      <c r="X56" s="12" t="s">
        <v>703</v>
      </c>
      <c r="Y56" s="12" t="s">
        <v>704</v>
      </c>
      <c r="Z56" s="12" t="s">
        <v>705</v>
      </c>
      <c r="AA56" s="12" t="s">
        <v>706</v>
      </c>
      <c r="AB56" s="12" t="s">
        <v>707</v>
      </c>
      <c r="AC56" s="12" t="s">
        <v>708</v>
      </c>
      <c r="AD56" s="12" t="s">
        <v>802</v>
      </c>
      <c r="AE56" s="12" t="s">
        <v>710</v>
      </c>
      <c r="AF56" s="19" t="s">
        <v>711</v>
      </c>
    </row>
    <row r="57" spans="1:32" x14ac:dyDescent="0.3">
      <c r="A57" s="8">
        <v>103</v>
      </c>
      <c r="B57" s="8" t="b">
        <v>0</v>
      </c>
      <c r="C57" s="8" t="b">
        <v>0</v>
      </c>
      <c r="D57" s="8">
        <v>20</v>
      </c>
      <c r="E57" s="8">
        <v>26</v>
      </c>
      <c r="F57" s="8">
        <v>3</v>
      </c>
      <c r="G57" s="8" t="b">
        <v>0</v>
      </c>
      <c r="H57" s="8">
        <v>48</v>
      </c>
      <c r="I57" s="8"/>
      <c r="J57" s="20">
        <v>46</v>
      </c>
      <c r="K57" s="139"/>
      <c r="L57" s="8" t="s">
        <v>806</v>
      </c>
      <c r="M57" s="13">
        <v>7</v>
      </c>
      <c r="N57" s="18">
        <v>29</v>
      </c>
      <c r="O57" s="18">
        <v>28</v>
      </c>
      <c r="P57" s="13" t="s">
        <v>702</v>
      </c>
      <c r="Q57" s="13" t="s">
        <v>713</v>
      </c>
      <c r="R57" s="13" t="s">
        <v>702</v>
      </c>
      <c r="S57" s="8">
        <v>1844311987</v>
      </c>
      <c r="T57" s="8" t="b">
        <v>1</v>
      </c>
      <c r="U57" s="12" t="s">
        <v>454</v>
      </c>
      <c r="V57" s="12" t="b">
        <v>1</v>
      </c>
      <c r="W57" s="12" t="b">
        <v>0</v>
      </c>
      <c r="X57" s="12" t="s">
        <v>733</v>
      </c>
      <c r="Y57" s="12" t="s">
        <v>784</v>
      </c>
      <c r="Z57" s="12" t="s">
        <v>807</v>
      </c>
      <c r="AA57" s="12" t="s">
        <v>803</v>
      </c>
      <c r="AB57" s="12" t="s">
        <v>707</v>
      </c>
      <c r="AC57" s="12" t="s">
        <v>737</v>
      </c>
      <c r="AD57" s="12" t="s">
        <v>808</v>
      </c>
      <c r="AE57" s="12" t="s">
        <v>710</v>
      </c>
      <c r="AF57" s="19" t="s">
        <v>772</v>
      </c>
    </row>
    <row r="58" spans="1:32" s="9" customFormat="1" x14ac:dyDescent="0.3">
      <c r="A58" s="8">
        <v>135</v>
      </c>
      <c r="B58" s="8" t="b">
        <v>0</v>
      </c>
      <c r="C58" s="8" t="b">
        <v>0</v>
      </c>
      <c r="D58" s="8">
        <v>20</v>
      </c>
      <c r="E58" s="8">
        <v>26</v>
      </c>
      <c r="F58" s="8">
        <v>4</v>
      </c>
      <c r="G58" s="8" t="b">
        <v>0</v>
      </c>
      <c r="H58" s="8">
        <v>49</v>
      </c>
      <c r="I58" s="8"/>
      <c r="J58" s="20">
        <v>46</v>
      </c>
      <c r="K58" s="139"/>
      <c r="L58" s="8" t="s">
        <v>809</v>
      </c>
      <c r="M58" s="13">
        <v>6</v>
      </c>
      <c r="N58" s="18">
        <v>27</v>
      </c>
      <c r="O58" s="18">
        <v>28</v>
      </c>
      <c r="P58" s="13" t="s">
        <v>700</v>
      </c>
      <c r="Q58" s="13" t="s">
        <v>713</v>
      </c>
      <c r="R58" s="13" t="s">
        <v>714</v>
      </c>
      <c r="S58" s="8">
        <v>266499450</v>
      </c>
      <c r="T58" s="8" t="b">
        <v>1</v>
      </c>
      <c r="U58" s="12" t="s">
        <v>436</v>
      </c>
      <c r="V58" s="12" t="b">
        <v>1</v>
      </c>
      <c r="W58" s="12" t="b">
        <v>0</v>
      </c>
      <c r="X58" s="12" t="s">
        <v>703</v>
      </c>
      <c r="Y58" s="12" t="s">
        <v>704</v>
      </c>
      <c r="Z58" s="12" t="s">
        <v>731</v>
      </c>
      <c r="AA58" s="12" t="s">
        <v>706</v>
      </c>
      <c r="AB58" s="12" t="s">
        <v>755</v>
      </c>
      <c r="AC58" s="12" t="s">
        <v>708</v>
      </c>
      <c r="AD58" s="12" t="s">
        <v>709</v>
      </c>
      <c r="AE58" s="12" t="s">
        <v>710</v>
      </c>
      <c r="AF58" s="19" t="s">
        <v>711</v>
      </c>
    </row>
    <row r="59" spans="1:32" x14ac:dyDescent="0.3">
      <c r="A59" s="8">
        <v>297</v>
      </c>
      <c r="B59" s="8" t="b">
        <v>0</v>
      </c>
      <c r="C59" s="8" t="b">
        <v>0</v>
      </c>
      <c r="D59" s="8">
        <v>20</v>
      </c>
      <c r="E59" s="8">
        <v>26</v>
      </c>
      <c r="F59" s="8">
        <v>5</v>
      </c>
      <c r="G59" s="8" t="b">
        <v>0</v>
      </c>
      <c r="H59" s="8">
        <v>50</v>
      </c>
      <c r="I59" s="8"/>
      <c r="J59" s="20">
        <v>46</v>
      </c>
      <c r="K59" s="139"/>
      <c r="L59" s="8" t="s">
        <v>810</v>
      </c>
      <c r="M59" s="13">
        <v>6</v>
      </c>
      <c r="N59" s="18">
        <v>27</v>
      </c>
      <c r="O59" s="18">
        <v>28</v>
      </c>
      <c r="P59" s="13" t="s">
        <v>700</v>
      </c>
      <c r="Q59" s="13" t="s">
        <v>701</v>
      </c>
      <c r="R59" s="13" t="s">
        <v>714</v>
      </c>
      <c r="S59" s="8">
        <v>900669969</v>
      </c>
      <c r="T59" s="8" t="b">
        <v>1</v>
      </c>
      <c r="U59" s="12" t="s">
        <v>474</v>
      </c>
      <c r="V59" s="12" t="b">
        <v>1</v>
      </c>
      <c r="W59" s="12" t="b">
        <v>0</v>
      </c>
      <c r="X59" s="12" t="s">
        <v>703</v>
      </c>
      <c r="Y59" s="12" t="s">
        <v>704</v>
      </c>
      <c r="Z59" s="12" t="s">
        <v>731</v>
      </c>
      <c r="AA59" s="12" t="s">
        <v>706</v>
      </c>
      <c r="AB59" s="12" t="s">
        <v>755</v>
      </c>
      <c r="AC59" s="12" t="s">
        <v>708</v>
      </c>
      <c r="AD59" s="12" t="s">
        <v>709</v>
      </c>
      <c r="AE59" s="12" t="s">
        <v>710</v>
      </c>
      <c r="AF59" s="19" t="s">
        <v>711</v>
      </c>
    </row>
    <row r="60" spans="1:32" s="9" customFormat="1" x14ac:dyDescent="0.3">
      <c r="A60" s="8">
        <v>75</v>
      </c>
      <c r="B60" s="8" t="b">
        <v>1</v>
      </c>
      <c r="C60" s="8" t="b">
        <v>0</v>
      </c>
      <c r="D60" s="8">
        <v>98</v>
      </c>
      <c r="E60" s="8">
        <v>-52</v>
      </c>
      <c r="F60" s="8">
        <v>1</v>
      </c>
      <c r="G60" s="8" t="b">
        <v>1</v>
      </c>
      <c r="H60" s="8">
        <v>51</v>
      </c>
      <c r="I60" s="8"/>
      <c r="J60" s="20">
        <v>46</v>
      </c>
      <c r="K60" s="139"/>
      <c r="L60" s="8" t="s">
        <v>811</v>
      </c>
      <c r="M60" s="13">
        <v>8</v>
      </c>
      <c r="N60" s="18">
        <v>31</v>
      </c>
      <c r="O60" s="18">
        <v>28</v>
      </c>
      <c r="P60" s="13" t="s">
        <v>700</v>
      </c>
      <c r="Q60" s="13" t="s">
        <v>713</v>
      </c>
      <c r="R60" s="13" t="s">
        <v>714</v>
      </c>
      <c r="S60" s="8">
        <v>127763145</v>
      </c>
      <c r="T60" s="8" t="b">
        <v>1</v>
      </c>
      <c r="U60" s="12" t="s">
        <v>451</v>
      </c>
      <c r="V60" s="12" t="b">
        <v>1</v>
      </c>
      <c r="W60" s="12" t="b">
        <v>1</v>
      </c>
      <c r="X60" s="12" t="s">
        <v>757</v>
      </c>
      <c r="Y60" s="12" t="s">
        <v>734</v>
      </c>
      <c r="Z60" s="12" t="s">
        <v>721</v>
      </c>
      <c r="AA60" s="12" t="s">
        <v>706</v>
      </c>
      <c r="AB60" s="12" t="s">
        <v>779</v>
      </c>
      <c r="AC60" s="12" t="s">
        <v>800</v>
      </c>
      <c r="AD60" s="12" t="s">
        <v>795</v>
      </c>
      <c r="AE60" s="12" t="s">
        <v>710</v>
      </c>
      <c r="AF60" s="19" t="s">
        <v>711</v>
      </c>
    </row>
    <row r="61" spans="1:32" x14ac:dyDescent="0.3">
      <c r="A61" s="8">
        <v>69</v>
      </c>
      <c r="B61" s="8" t="b">
        <v>0</v>
      </c>
      <c r="C61" s="8" t="b">
        <v>0</v>
      </c>
      <c r="D61" s="8">
        <v>98</v>
      </c>
      <c r="E61" s="8">
        <v>-52</v>
      </c>
      <c r="F61" s="8">
        <v>2</v>
      </c>
      <c r="G61" s="8" t="b">
        <v>1</v>
      </c>
      <c r="H61" s="8">
        <v>52</v>
      </c>
      <c r="I61" s="8"/>
      <c r="J61" s="20">
        <v>46</v>
      </c>
      <c r="K61" s="139"/>
      <c r="L61" s="8" t="s">
        <v>812</v>
      </c>
      <c r="M61" s="13">
        <v>7</v>
      </c>
      <c r="N61" s="18">
        <v>31</v>
      </c>
      <c r="O61" s="18">
        <v>28</v>
      </c>
      <c r="P61" s="13" t="s">
        <v>700</v>
      </c>
      <c r="Q61" s="13" t="s">
        <v>713</v>
      </c>
      <c r="R61" s="13" t="s">
        <v>702</v>
      </c>
      <c r="S61" s="8">
        <v>398596240</v>
      </c>
      <c r="T61" s="8" t="b">
        <v>1</v>
      </c>
      <c r="U61" s="12" t="s">
        <v>448</v>
      </c>
      <c r="V61" s="12" t="b">
        <v>0</v>
      </c>
      <c r="W61" s="12" t="b">
        <v>1</v>
      </c>
      <c r="X61" s="12" t="s">
        <v>703</v>
      </c>
      <c r="Y61" s="12" t="s">
        <v>704</v>
      </c>
      <c r="Z61" s="12" t="s">
        <v>705</v>
      </c>
      <c r="AA61" s="12" t="s">
        <v>706</v>
      </c>
      <c r="AB61" s="12" t="s">
        <v>707</v>
      </c>
      <c r="AC61" s="12" t="s">
        <v>813</v>
      </c>
      <c r="AD61" s="12" t="s">
        <v>709</v>
      </c>
      <c r="AE61" s="12" t="s">
        <v>710</v>
      </c>
      <c r="AF61" s="19" t="s">
        <v>711</v>
      </c>
    </row>
    <row r="62" spans="1:32" x14ac:dyDescent="0.3">
      <c r="A62" s="8">
        <v>1335</v>
      </c>
      <c r="B62" s="8" t="b">
        <v>0</v>
      </c>
      <c r="C62" s="8" t="b">
        <v>0</v>
      </c>
      <c r="D62" s="8">
        <v>1</v>
      </c>
      <c r="E62" s="8">
        <v>45</v>
      </c>
      <c r="F62" s="8">
        <v>3</v>
      </c>
      <c r="G62" s="8" t="b">
        <v>1</v>
      </c>
      <c r="H62" s="8">
        <v>53</v>
      </c>
      <c r="I62" s="8"/>
      <c r="J62" s="20">
        <v>46</v>
      </c>
      <c r="K62" s="139"/>
      <c r="L62" s="8" t="s">
        <v>681</v>
      </c>
      <c r="M62" s="13">
        <v>7</v>
      </c>
      <c r="N62" s="18">
        <v>25</v>
      </c>
      <c r="O62" s="18">
        <v>28</v>
      </c>
      <c r="P62" s="13" t="s">
        <v>700</v>
      </c>
      <c r="Q62" s="13" t="s">
        <v>701</v>
      </c>
      <c r="R62" s="13" t="s">
        <v>712</v>
      </c>
      <c r="S62" s="8">
        <v>1812111963</v>
      </c>
      <c r="T62" s="8" t="b">
        <v>1</v>
      </c>
      <c r="U62" s="12" t="s">
        <v>469</v>
      </c>
      <c r="V62" s="12" t="b">
        <v>1</v>
      </c>
      <c r="W62" s="12" t="b">
        <v>0</v>
      </c>
      <c r="X62" s="12" t="s">
        <v>794</v>
      </c>
      <c r="Y62" s="12" t="s">
        <v>814</v>
      </c>
      <c r="Z62" s="12" t="s">
        <v>721</v>
      </c>
      <c r="AA62" s="12" t="s">
        <v>815</v>
      </c>
      <c r="AB62" s="12" t="s">
        <v>779</v>
      </c>
      <c r="AC62" s="12" t="s">
        <v>767</v>
      </c>
      <c r="AD62" s="12" t="s">
        <v>816</v>
      </c>
      <c r="AE62" s="12" t="s">
        <v>726</v>
      </c>
      <c r="AF62" s="19" t="s">
        <v>817</v>
      </c>
    </row>
    <row r="63" spans="1:32" x14ac:dyDescent="0.3">
      <c r="A63" s="8">
        <v>1458</v>
      </c>
      <c r="B63" s="8" t="b">
        <v>0</v>
      </c>
      <c r="C63" s="8" t="b">
        <v>0</v>
      </c>
      <c r="D63" s="8">
        <v>20</v>
      </c>
      <c r="E63" s="8">
        <v>26</v>
      </c>
      <c r="F63" s="8">
        <v>4</v>
      </c>
      <c r="G63" s="8" t="b">
        <v>1</v>
      </c>
      <c r="H63" s="8">
        <v>54</v>
      </c>
      <c r="I63" s="8"/>
      <c r="J63" s="20">
        <v>46</v>
      </c>
      <c r="K63" s="139"/>
      <c r="L63" s="8" t="s">
        <v>818</v>
      </c>
      <c r="M63" s="13">
        <v>7</v>
      </c>
      <c r="N63" s="18">
        <v>27</v>
      </c>
      <c r="O63" s="18">
        <v>28</v>
      </c>
      <c r="P63" s="13" t="s">
        <v>702</v>
      </c>
      <c r="Q63" s="13" t="s">
        <v>713</v>
      </c>
      <c r="R63" s="13" t="s">
        <v>712</v>
      </c>
      <c r="S63" s="8">
        <v>244228674</v>
      </c>
      <c r="T63" s="8" t="b">
        <v>1</v>
      </c>
      <c r="U63" s="12" t="s">
        <v>466</v>
      </c>
      <c r="V63" s="12" t="b">
        <v>1</v>
      </c>
      <c r="W63" s="12" t="b">
        <v>1</v>
      </c>
      <c r="X63" s="12" t="s">
        <v>783</v>
      </c>
      <c r="Y63" s="12" t="s">
        <v>704</v>
      </c>
      <c r="Z63" s="12" t="s">
        <v>705</v>
      </c>
      <c r="AA63" s="12" t="s">
        <v>781</v>
      </c>
      <c r="AB63" s="12" t="s">
        <v>755</v>
      </c>
      <c r="AC63" s="12" t="s">
        <v>708</v>
      </c>
      <c r="AD63" s="12" t="s">
        <v>709</v>
      </c>
      <c r="AE63" s="12" t="s">
        <v>710</v>
      </c>
      <c r="AF63" s="19" t="s">
        <v>711</v>
      </c>
    </row>
    <row r="64" spans="1:32" x14ac:dyDescent="0.3">
      <c r="A64" s="8">
        <v>52</v>
      </c>
      <c r="B64" s="8" t="b">
        <v>0</v>
      </c>
      <c r="C64" s="8" t="b">
        <v>0</v>
      </c>
      <c r="D64" s="8">
        <v>20</v>
      </c>
      <c r="E64" s="8">
        <v>26</v>
      </c>
      <c r="F64" s="8">
        <v>5</v>
      </c>
      <c r="G64" s="8" t="b">
        <v>1</v>
      </c>
      <c r="H64" s="8">
        <v>55</v>
      </c>
      <c r="I64" s="8"/>
      <c r="J64" s="20">
        <v>46</v>
      </c>
      <c r="K64" s="139"/>
      <c r="L64" s="8" t="s">
        <v>819</v>
      </c>
      <c r="M64" s="13">
        <v>7</v>
      </c>
      <c r="N64" s="18">
        <v>27</v>
      </c>
      <c r="O64" s="18">
        <v>28</v>
      </c>
      <c r="P64" s="13" t="s">
        <v>700</v>
      </c>
      <c r="Q64" s="13" t="s">
        <v>701</v>
      </c>
      <c r="R64" s="13" t="s">
        <v>702</v>
      </c>
      <c r="S64" s="8">
        <v>266652152</v>
      </c>
      <c r="T64" s="8" t="b">
        <v>1</v>
      </c>
      <c r="U64" s="12" t="s">
        <v>454</v>
      </c>
      <c r="V64" s="12" t="b">
        <v>1</v>
      </c>
      <c r="W64" s="12" t="b">
        <v>0</v>
      </c>
      <c r="X64" s="12" t="s">
        <v>703</v>
      </c>
      <c r="Y64" s="12" t="s">
        <v>704</v>
      </c>
      <c r="Z64" s="12" t="s">
        <v>705</v>
      </c>
      <c r="AA64" s="12" t="s">
        <v>706</v>
      </c>
      <c r="AB64" s="12" t="s">
        <v>707</v>
      </c>
      <c r="AC64" s="12" t="s">
        <v>708</v>
      </c>
      <c r="AD64" s="12" t="s">
        <v>709</v>
      </c>
      <c r="AE64" s="12" t="s">
        <v>820</v>
      </c>
      <c r="AF64" s="19" t="s">
        <v>711</v>
      </c>
    </row>
    <row r="65" spans="1:32" x14ac:dyDescent="0.3">
      <c r="A65" s="8">
        <v>251</v>
      </c>
      <c r="B65" s="8" t="b">
        <v>0</v>
      </c>
      <c r="C65" s="8">
        <v>0</v>
      </c>
      <c r="D65" s="8">
        <v>0</v>
      </c>
      <c r="E65" s="8">
        <v>56</v>
      </c>
      <c r="F65" s="8">
        <v>1</v>
      </c>
      <c r="G65" s="8" t="b">
        <v>0</v>
      </c>
      <c r="H65" s="8">
        <v>56</v>
      </c>
      <c r="I65" s="8"/>
      <c r="J65" s="20">
        <v>56</v>
      </c>
      <c r="K65" s="139"/>
      <c r="L65" s="8" t="s">
        <v>821</v>
      </c>
      <c r="M65" s="13">
        <v>7</v>
      </c>
      <c r="N65" s="18">
        <v>27</v>
      </c>
      <c r="O65" s="18">
        <v>27</v>
      </c>
      <c r="P65" s="13" t="s">
        <v>700</v>
      </c>
      <c r="Q65" s="13" t="s">
        <v>713</v>
      </c>
      <c r="R65" s="13" t="s">
        <v>702</v>
      </c>
      <c r="S65" s="8">
        <v>1518415535</v>
      </c>
      <c r="T65" s="8" t="b">
        <v>1</v>
      </c>
      <c r="U65" s="12" t="s">
        <v>460</v>
      </c>
      <c r="V65" s="12" t="b">
        <v>0</v>
      </c>
      <c r="W65" s="12" t="b">
        <v>1</v>
      </c>
      <c r="X65" s="12" t="s">
        <v>783</v>
      </c>
      <c r="Y65" s="12" t="s">
        <v>704</v>
      </c>
      <c r="Z65" s="12" t="s">
        <v>731</v>
      </c>
      <c r="AA65" s="12" t="s">
        <v>706</v>
      </c>
      <c r="AB65" s="12" t="s">
        <v>707</v>
      </c>
      <c r="AC65" s="12" t="s">
        <v>813</v>
      </c>
      <c r="AD65" s="12" t="s">
        <v>709</v>
      </c>
      <c r="AE65" s="12" t="s">
        <v>710</v>
      </c>
      <c r="AF65" s="19" t="s">
        <v>711</v>
      </c>
    </row>
    <row r="66" spans="1:32" x14ac:dyDescent="0.3">
      <c r="A66" s="8">
        <v>160</v>
      </c>
      <c r="B66" s="8" t="b">
        <v>1</v>
      </c>
      <c r="C66" s="8" t="b">
        <v>0</v>
      </c>
      <c r="D66" s="8">
        <v>98</v>
      </c>
      <c r="E66" s="8">
        <v>-41</v>
      </c>
      <c r="F66" s="8">
        <v>1</v>
      </c>
      <c r="G66" s="8" t="b">
        <v>1</v>
      </c>
      <c r="H66" s="8">
        <v>57</v>
      </c>
      <c r="I66" s="8"/>
      <c r="J66" s="20">
        <v>57</v>
      </c>
      <c r="K66" s="139"/>
      <c r="L66" s="8" t="s">
        <v>822</v>
      </c>
      <c r="M66" s="13">
        <v>6</v>
      </c>
      <c r="N66" s="18">
        <v>29</v>
      </c>
      <c r="O66" s="18">
        <v>26</v>
      </c>
      <c r="P66" s="13" t="s">
        <v>700</v>
      </c>
      <c r="Q66" s="13" t="s">
        <v>713</v>
      </c>
      <c r="R66" s="13" t="s">
        <v>702</v>
      </c>
      <c r="S66" s="8">
        <v>1848682801</v>
      </c>
      <c r="T66" s="8" t="b">
        <v>1</v>
      </c>
      <c r="U66" s="12" t="s">
        <v>457</v>
      </c>
      <c r="V66" s="12" t="b">
        <v>1</v>
      </c>
      <c r="W66" s="12" t="b">
        <v>0</v>
      </c>
      <c r="X66" s="12" t="s">
        <v>703</v>
      </c>
      <c r="Y66" s="12" t="s">
        <v>792</v>
      </c>
      <c r="Z66" s="12" t="s">
        <v>705</v>
      </c>
      <c r="AA66" s="12" t="s">
        <v>706</v>
      </c>
      <c r="AB66" s="12" t="s">
        <v>755</v>
      </c>
      <c r="AC66" s="12" t="s">
        <v>708</v>
      </c>
      <c r="AD66" s="12" t="s">
        <v>709</v>
      </c>
      <c r="AE66" s="12" t="s">
        <v>710</v>
      </c>
      <c r="AF66" s="19" t="s">
        <v>711</v>
      </c>
    </row>
    <row r="67" spans="1:32" x14ac:dyDescent="0.3">
      <c r="A67" s="8">
        <v>66</v>
      </c>
      <c r="B67" s="8" t="b">
        <v>1</v>
      </c>
      <c r="C67" s="8" t="b">
        <v>0</v>
      </c>
      <c r="D67" s="8">
        <v>20</v>
      </c>
      <c r="E67" s="8">
        <v>37</v>
      </c>
      <c r="F67" s="8">
        <v>2</v>
      </c>
      <c r="G67" s="8" t="b">
        <v>1</v>
      </c>
      <c r="H67" s="8">
        <v>58</v>
      </c>
      <c r="I67" s="8"/>
      <c r="J67" s="20">
        <v>57</v>
      </c>
      <c r="K67" s="139"/>
      <c r="L67" s="8" t="s">
        <v>823</v>
      </c>
      <c r="M67" s="13">
        <v>7</v>
      </c>
      <c r="N67" s="18">
        <v>25</v>
      </c>
      <c r="O67" s="18">
        <v>26</v>
      </c>
      <c r="P67" s="13" t="s">
        <v>700</v>
      </c>
      <c r="Q67" s="13" t="s">
        <v>713</v>
      </c>
      <c r="R67" s="13" t="s">
        <v>702</v>
      </c>
      <c r="S67" s="8">
        <v>1331915255</v>
      </c>
      <c r="T67" s="8" t="b">
        <v>1</v>
      </c>
      <c r="U67" s="12" t="s">
        <v>460</v>
      </c>
      <c r="V67" s="12" t="b">
        <v>1</v>
      </c>
      <c r="W67" s="12" t="b">
        <v>1</v>
      </c>
      <c r="X67" s="12" t="s">
        <v>794</v>
      </c>
      <c r="Y67" s="12" t="s">
        <v>824</v>
      </c>
      <c r="Z67" s="12" t="s">
        <v>825</v>
      </c>
      <c r="AA67" s="12" t="s">
        <v>749</v>
      </c>
      <c r="AB67" s="12" t="s">
        <v>779</v>
      </c>
      <c r="AC67" s="12" t="s">
        <v>724</v>
      </c>
      <c r="AD67" s="12" t="s">
        <v>738</v>
      </c>
      <c r="AE67" s="12" t="s">
        <v>745</v>
      </c>
      <c r="AF67" s="19" t="s">
        <v>772</v>
      </c>
    </row>
    <row r="68" spans="1:32" s="9" customFormat="1" x14ac:dyDescent="0.3">
      <c r="A68" s="8">
        <v>112</v>
      </c>
      <c r="B68" s="8" t="b">
        <v>1</v>
      </c>
      <c r="C68" s="8" t="b">
        <v>0</v>
      </c>
      <c r="D68" s="8">
        <v>98</v>
      </c>
      <c r="E68" s="8">
        <v>-41</v>
      </c>
      <c r="F68" s="8">
        <v>3</v>
      </c>
      <c r="G68" s="8" t="b">
        <v>1</v>
      </c>
      <c r="H68" s="8">
        <v>59</v>
      </c>
      <c r="I68" s="8"/>
      <c r="J68" s="20">
        <v>57</v>
      </c>
      <c r="K68" s="139"/>
      <c r="L68" s="8" t="s">
        <v>826</v>
      </c>
      <c r="M68" s="13">
        <v>7</v>
      </c>
      <c r="N68" s="18">
        <v>29</v>
      </c>
      <c r="O68" s="18">
        <v>26</v>
      </c>
      <c r="P68" s="13" t="s">
        <v>700</v>
      </c>
      <c r="Q68" s="13" t="s">
        <v>713</v>
      </c>
      <c r="R68" s="13" t="s">
        <v>714</v>
      </c>
      <c r="S68" s="8">
        <v>165117522</v>
      </c>
      <c r="T68" s="8" t="b">
        <v>1</v>
      </c>
      <c r="U68" s="12" t="s">
        <v>451</v>
      </c>
      <c r="V68" s="12" t="b">
        <v>1</v>
      </c>
      <c r="W68" s="12" t="b">
        <v>1</v>
      </c>
      <c r="X68" s="12" t="s">
        <v>703</v>
      </c>
      <c r="Y68" s="12" t="s">
        <v>704</v>
      </c>
      <c r="Z68" s="12" t="s">
        <v>705</v>
      </c>
      <c r="AA68" s="12" t="s">
        <v>706</v>
      </c>
      <c r="AB68" s="12" t="s">
        <v>707</v>
      </c>
      <c r="AC68" s="12" t="s">
        <v>708</v>
      </c>
      <c r="AD68" s="12" t="s">
        <v>802</v>
      </c>
      <c r="AE68" s="12" t="s">
        <v>710</v>
      </c>
      <c r="AF68" s="19" t="s">
        <v>711</v>
      </c>
    </row>
    <row r="69" spans="1:32" x14ac:dyDescent="0.3">
      <c r="A69" s="8">
        <v>39</v>
      </c>
      <c r="B69" s="8" t="b">
        <v>1</v>
      </c>
      <c r="C69" s="8" t="b">
        <v>0</v>
      </c>
      <c r="D69" s="8">
        <v>20</v>
      </c>
      <c r="E69" s="8">
        <v>37</v>
      </c>
      <c r="F69" s="8">
        <v>4</v>
      </c>
      <c r="G69" s="8" t="b">
        <v>1</v>
      </c>
      <c r="H69" s="8">
        <v>60</v>
      </c>
      <c r="I69" s="8"/>
      <c r="J69" s="20">
        <v>57</v>
      </c>
      <c r="K69" s="139"/>
      <c r="L69" s="8" t="s">
        <v>686</v>
      </c>
      <c r="M69" s="13">
        <v>8</v>
      </c>
      <c r="N69" s="18">
        <v>27</v>
      </c>
      <c r="O69" s="18">
        <v>26</v>
      </c>
      <c r="P69" s="13" t="s">
        <v>700</v>
      </c>
      <c r="Q69" s="13" t="s">
        <v>701</v>
      </c>
      <c r="R69" s="13" t="s">
        <v>702</v>
      </c>
      <c r="S69" s="8">
        <v>1121966792</v>
      </c>
      <c r="T69" s="8" t="b">
        <v>1</v>
      </c>
      <c r="U69" s="12" t="s">
        <v>454</v>
      </c>
      <c r="V69" s="12" t="b">
        <v>1</v>
      </c>
      <c r="W69" s="12" t="b">
        <v>0</v>
      </c>
      <c r="X69" s="12" t="s">
        <v>794</v>
      </c>
      <c r="Y69" s="12" t="s">
        <v>704</v>
      </c>
      <c r="Z69" s="12" t="s">
        <v>807</v>
      </c>
      <c r="AA69" s="12" t="s">
        <v>736</v>
      </c>
      <c r="AB69" s="12" t="s">
        <v>827</v>
      </c>
      <c r="AC69" s="12" t="s">
        <v>724</v>
      </c>
      <c r="AD69" s="12" t="s">
        <v>725</v>
      </c>
      <c r="AE69" s="12" t="s">
        <v>726</v>
      </c>
      <c r="AF69" s="19" t="s">
        <v>772</v>
      </c>
    </row>
    <row r="70" spans="1:32" x14ac:dyDescent="0.3">
      <c r="A70" s="8">
        <v>59</v>
      </c>
      <c r="B70" s="8" t="b">
        <v>0</v>
      </c>
      <c r="C70" s="8" t="b">
        <v>0</v>
      </c>
      <c r="D70" s="8">
        <v>20</v>
      </c>
      <c r="E70" s="8">
        <v>37</v>
      </c>
      <c r="F70" s="8">
        <v>5</v>
      </c>
      <c r="G70" s="8" t="b">
        <v>1</v>
      </c>
      <c r="H70" s="8">
        <v>61</v>
      </c>
      <c r="I70" s="8"/>
      <c r="J70" s="20">
        <v>57</v>
      </c>
      <c r="K70" s="139"/>
      <c r="L70" s="8" t="s">
        <v>828</v>
      </c>
      <c r="M70" s="13">
        <v>7</v>
      </c>
      <c r="N70" s="18">
        <v>25</v>
      </c>
      <c r="O70" s="18">
        <v>26</v>
      </c>
      <c r="P70" s="13" t="s">
        <v>702</v>
      </c>
      <c r="Q70" s="13" t="s">
        <v>713</v>
      </c>
      <c r="R70" s="13" t="s">
        <v>702</v>
      </c>
      <c r="S70" s="8">
        <v>1611536292</v>
      </c>
      <c r="T70" s="8" t="b">
        <v>1</v>
      </c>
      <c r="U70" s="12" t="s">
        <v>454</v>
      </c>
      <c r="V70" s="12" t="b">
        <v>1</v>
      </c>
      <c r="W70" s="12" t="b">
        <v>0</v>
      </c>
      <c r="X70" s="12" t="s">
        <v>703</v>
      </c>
      <c r="Y70" s="12" t="s">
        <v>704</v>
      </c>
      <c r="Z70" s="12" t="s">
        <v>705</v>
      </c>
      <c r="AA70" s="12" t="s">
        <v>706</v>
      </c>
      <c r="AB70" s="12" t="s">
        <v>707</v>
      </c>
      <c r="AC70" s="12" t="s">
        <v>708</v>
      </c>
      <c r="AD70" s="12" t="s">
        <v>709</v>
      </c>
      <c r="AE70" s="12" t="s">
        <v>710</v>
      </c>
      <c r="AF70" s="19" t="s">
        <v>829</v>
      </c>
    </row>
    <row r="71" spans="1:32" x14ac:dyDescent="0.3">
      <c r="A71" s="8">
        <v>23</v>
      </c>
      <c r="B71" s="8" t="b">
        <v>0</v>
      </c>
      <c r="C71" s="8" t="b">
        <v>0</v>
      </c>
      <c r="D71" s="8">
        <v>98</v>
      </c>
      <c r="E71" s="8">
        <v>-41</v>
      </c>
      <c r="F71" s="8">
        <v>1</v>
      </c>
      <c r="G71" s="8" t="b">
        <v>0</v>
      </c>
      <c r="H71" s="8">
        <v>62</v>
      </c>
      <c r="I71" s="8"/>
      <c r="J71" s="20">
        <v>57</v>
      </c>
      <c r="K71" s="139"/>
      <c r="L71" s="8" t="s">
        <v>830</v>
      </c>
      <c r="M71" s="13">
        <v>7</v>
      </c>
      <c r="N71" s="18">
        <v>29</v>
      </c>
      <c r="O71" s="18">
        <v>26</v>
      </c>
      <c r="P71" s="13" t="s">
        <v>702</v>
      </c>
      <c r="Q71" s="13" t="s">
        <v>713</v>
      </c>
      <c r="R71" s="13" t="s">
        <v>702</v>
      </c>
      <c r="S71" s="8">
        <v>2016528280</v>
      </c>
      <c r="T71" s="8" t="b">
        <v>0</v>
      </c>
      <c r="U71" s="12" t="s">
        <v>1</v>
      </c>
      <c r="V71" s="12" t="b">
        <v>1</v>
      </c>
      <c r="W71" s="12" t="b">
        <v>0</v>
      </c>
      <c r="X71" s="12" t="s">
        <v>703</v>
      </c>
      <c r="Y71" s="12" t="s">
        <v>704</v>
      </c>
      <c r="Z71" s="12" t="s">
        <v>705</v>
      </c>
      <c r="AA71" s="12" t="s">
        <v>706</v>
      </c>
      <c r="AB71" s="12" t="s">
        <v>707</v>
      </c>
      <c r="AC71" s="12" t="s">
        <v>708</v>
      </c>
      <c r="AD71" s="12" t="s">
        <v>802</v>
      </c>
      <c r="AE71" s="12" t="s">
        <v>710</v>
      </c>
      <c r="AF71" s="19" t="s">
        <v>711</v>
      </c>
    </row>
    <row r="72" spans="1:32" x14ac:dyDescent="0.3">
      <c r="A72" s="8">
        <v>165</v>
      </c>
      <c r="B72" s="8" t="b">
        <v>1</v>
      </c>
      <c r="C72" s="8" t="b">
        <v>0</v>
      </c>
      <c r="D72" s="8">
        <v>20</v>
      </c>
      <c r="E72" s="8">
        <v>37</v>
      </c>
      <c r="F72" s="8">
        <v>2</v>
      </c>
      <c r="G72" s="8" t="b">
        <v>0</v>
      </c>
      <c r="H72" s="8">
        <v>63</v>
      </c>
      <c r="I72" s="8"/>
      <c r="J72" s="20">
        <v>57</v>
      </c>
      <c r="K72" s="139"/>
      <c r="L72" s="8" t="s">
        <v>675</v>
      </c>
      <c r="M72" s="13">
        <v>8</v>
      </c>
      <c r="N72" s="18">
        <v>27</v>
      </c>
      <c r="O72" s="18">
        <v>26</v>
      </c>
      <c r="P72" s="13" t="s">
        <v>700</v>
      </c>
      <c r="Q72" s="13" t="s">
        <v>713</v>
      </c>
      <c r="R72" s="13" t="s">
        <v>702</v>
      </c>
      <c r="S72" s="8">
        <v>1441677473</v>
      </c>
      <c r="T72" s="8" t="b">
        <v>1</v>
      </c>
      <c r="U72" s="12" t="s">
        <v>454</v>
      </c>
      <c r="V72" s="12" t="b">
        <v>1</v>
      </c>
      <c r="W72" s="12" t="b">
        <v>0</v>
      </c>
      <c r="X72" s="12" t="s">
        <v>794</v>
      </c>
      <c r="Y72" s="12" t="s">
        <v>778</v>
      </c>
      <c r="Z72" s="12" t="s">
        <v>743</v>
      </c>
      <c r="AA72" s="12" t="s">
        <v>749</v>
      </c>
      <c r="AB72" s="12" t="s">
        <v>779</v>
      </c>
      <c r="AC72" s="12" t="s">
        <v>708</v>
      </c>
      <c r="AD72" s="12" t="s">
        <v>738</v>
      </c>
      <c r="AE72" s="12" t="s">
        <v>710</v>
      </c>
      <c r="AF72" s="19" t="s">
        <v>763</v>
      </c>
    </row>
    <row r="73" spans="1:32" x14ac:dyDescent="0.3">
      <c r="A73" s="8">
        <v>171</v>
      </c>
      <c r="B73" s="8" t="b">
        <v>0</v>
      </c>
      <c r="C73" s="8" t="b">
        <v>0</v>
      </c>
      <c r="D73" s="8">
        <v>20</v>
      </c>
      <c r="E73" s="8">
        <v>37</v>
      </c>
      <c r="F73" s="8">
        <v>3</v>
      </c>
      <c r="G73" s="8" t="b">
        <v>0</v>
      </c>
      <c r="H73" s="8">
        <v>64</v>
      </c>
      <c r="I73" s="8"/>
      <c r="J73" s="20">
        <v>57</v>
      </c>
      <c r="K73" s="139"/>
      <c r="L73" s="8" t="s">
        <v>685</v>
      </c>
      <c r="M73" s="13">
        <v>8</v>
      </c>
      <c r="N73" s="18">
        <v>27</v>
      </c>
      <c r="O73" s="18">
        <v>26</v>
      </c>
      <c r="P73" s="13" t="s">
        <v>700</v>
      </c>
      <c r="Q73" s="13" t="s">
        <v>701</v>
      </c>
      <c r="R73" s="13" t="s">
        <v>714</v>
      </c>
      <c r="S73" s="8">
        <v>432382217</v>
      </c>
      <c r="T73" s="8" t="b">
        <v>1</v>
      </c>
      <c r="U73" s="12" t="s">
        <v>466</v>
      </c>
      <c r="V73" s="12" t="b">
        <v>1</v>
      </c>
      <c r="W73" s="12" t="b">
        <v>1</v>
      </c>
      <c r="X73" s="12" t="s">
        <v>794</v>
      </c>
      <c r="Y73" s="12" t="s">
        <v>758</v>
      </c>
      <c r="Z73" s="12" t="s">
        <v>743</v>
      </c>
      <c r="AA73" s="12" t="s">
        <v>749</v>
      </c>
      <c r="AB73" s="12" t="s">
        <v>779</v>
      </c>
      <c r="AC73" s="12" t="s">
        <v>767</v>
      </c>
      <c r="AD73" s="12" t="s">
        <v>795</v>
      </c>
      <c r="AE73" s="12" t="s">
        <v>831</v>
      </c>
      <c r="AF73" s="19" t="s">
        <v>763</v>
      </c>
    </row>
    <row r="74" spans="1:32" x14ac:dyDescent="0.3">
      <c r="A74" s="8">
        <v>197</v>
      </c>
      <c r="B74" s="8" t="b">
        <v>0</v>
      </c>
      <c r="C74" s="8" t="b">
        <v>0</v>
      </c>
      <c r="D74" s="8">
        <v>98</v>
      </c>
      <c r="E74" s="8">
        <v>-41</v>
      </c>
      <c r="F74" s="8">
        <v>4</v>
      </c>
      <c r="G74" s="8" t="b">
        <v>0</v>
      </c>
      <c r="H74" s="8">
        <v>65</v>
      </c>
      <c r="I74" s="8"/>
      <c r="J74" s="20">
        <v>57</v>
      </c>
      <c r="K74" s="139"/>
      <c r="L74" s="8" t="s">
        <v>832</v>
      </c>
      <c r="M74" s="13">
        <v>7</v>
      </c>
      <c r="N74" s="18">
        <v>29</v>
      </c>
      <c r="O74" s="18">
        <v>26</v>
      </c>
      <c r="P74" s="13" t="s">
        <v>702</v>
      </c>
      <c r="Q74" s="13" t="s">
        <v>713</v>
      </c>
      <c r="R74" s="13" t="s">
        <v>714</v>
      </c>
      <c r="S74" s="8">
        <v>933243875</v>
      </c>
      <c r="T74" s="8" t="b">
        <v>1</v>
      </c>
      <c r="U74" s="12" t="s">
        <v>469</v>
      </c>
      <c r="V74" s="12" t="b">
        <v>1</v>
      </c>
      <c r="W74" s="12" t="b">
        <v>0</v>
      </c>
      <c r="X74" s="12" t="s">
        <v>703</v>
      </c>
      <c r="Y74" s="12" t="s">
        <v>704</v>
      </c>
      <c r="Z74" s="12" t="s">
        <v>705</v>
      </c>
      <c r="AA74" s="12" t="s">
        <v>706</v>
      </c>
      <c r="AB74" s="12" t="s">
        <v>707</v>
      </c>
      <c r="AC74" s="12" t="s">
        <v>708</v>
      </c>
      <c r="AD74" s="12" t="s">
        <v>802</v>
      </c>
      <c r="AE74" s="12" t="s">
        <v>710</v>
      </c>
      <c r="AF74" s="19" t="s">
        <v>711</v>
      </c>
    </row>
    <row r="75" spans="1:32" x14ac:dyDescent="0.3">
      <c r="A75" s="8">
        <v>192</v>
      </c>
      <c r="B75" s="8" t="b">
        <v>0</v>
      </c>
      <c r="C75" s="8" t="b">
        <v>0</v>
      </c>
      <c r="D75" s="8">
        <v>20</v>
      </c>
      <c r="E75" s="8">
        <v>37</v>
      </c>
      <c r="F75" s="8">
        <v>5</v>
      </c>
      <c r="G75" s="8" t="b">
        <v>0</v>
      </c>
      <c r="H75" s="8">
        <v>66</v>
      </c>
      <c r="I75" s="8"/>
      <c r="J75" s="20">
        <v>57</v>
      </c>
      <c r="K75" s="139"/>
      <c r="L75" s="8" t="s">
        <v>833</v>
      </c>
      <c r="M75" s="13">
        <v>8</v>
      </c>
      <c r="N75" s="18">
        <v>27</v>
      </c>
      <c r="O75" s="18">
        <v>26</v>
      </c>
      <c r="P75" s="13" t="s">
        <v>702</v>
      </c>
      <c r="Q75" s="13" t="s">
        <v>713</v>
      </c>
      <c r="R75" s="13" t="s">
        <v>712</v>
      </c>
      <c r="S75" s="8">
        <v>1714716006</v>
      </c>
      <c r="T75" s="8" t="b">
        <v>1</v>
      </c>
      <c r="U75" s="12" t="s">
        <v>454</v>
      </c>
      <c r="V75" s="12" t="b">
        <v>1</v>
      </c>
      <c r="W75" s="12" t="b">
        <v>0</v>
      </c>
      <c r="X75" s="12" t="s">
        <v>794</v>
      </c>
      <c r="Y75" s="12" t="s">
        <v>734</v>
      </c>
      <c r="Z75" s="12" t="s">
        <v>705</v>
      </c>
      <c r="AA75" s="12" t="s">
        <v>749</v>
      </c>
      <c r="AB75" s="12" t="s">
        <v>744</v>
      </c>
      <c r="AC75" s="12" t="s">
        <v>767</v>
      </c>
      <c r="AD75" s="12" t="s">
        <v>725</v>
      </c>
      <c r="AE75" s="12" t="s">
        <v>726</v>
      </c>
      <c r="AF75" s="19" t="s">
        <v>746</v>
      </c>
    </row>
    <row r="76" spans="1:32" x14ac:dyDescent="0.3">
      <c r="A76" s="8">
        <v>119</v>
      </c>
      <c r="B76" s="8" t="b">
        <v>0</v>
      </c>
      <c r="C76" s="8" t="b">
        <v>0</v>
      </c>
      <c r="D76" s="8">
        <v>98</v>
      </c>
      <c r="E76" s="8">
        <v>-41</v>
      </c>
      <c r="F76" s="8">
        <v>1</v>
      </c>
      <c r="G76" s="8" t="b">
        <v>1</v>
      </c>
      <c r="H76" s="8">
        <v>67</v>
      </c>
      <c r="I76" s="8"/>
      <c r="J76" s="20">
        <v>57</v>
      </c>
      <c r="K76" s="139"/>
      <c r="L76" s="8" t="s">
        <v>834</v>
      </c>
      <c r="M76" s="13">
        <v>7</v>
      </c>
      <c r="N76" s="18">
        <v>29</v>
      </c>
      <c r="O76" s="18">
        <v>26</v>
      </c>
      <c r="P76" s="13" t="s">
        <v>700</v>
      </c>
      <c r="Q76" s="13" t="s">
        <v>713</v>
      </c>
      <c r="R76" s="13" t="s">
        <v>702</v>
      </c>
      <c r="S76" s="8">
        <v>540883938</v>
      </c>
      <c r="T76" s="8" t="b">
        <v>1</v>
      </c>
      <c r="U76" s="12" t="s">
        <v>451</v>
      </c>
      <c r="V76" s="12" t="b">
        <v>1</v>
      </c>
      <c r="W76" s="12" t="b">
        <v>1</v>
      </c>
      <c r="X76" s="12" t="s">
        <v>703</v>
      </c>
      <c r="Y76" s="12" t="s">
        <v>704</v>
      </c>
      <c r="Z76" s="12" t="s">
        <v>705</v>
      </c>
      <c r="AA76" s="12" t="s">
        <v>706</v>
      </c>
      <c r="AB76" s="12" t="s">
        <v>707</v>
      </c>
      <c r="AC76" s="12" t="s">
        <v>708</v>
      </c>
      <c r="AD76" s="12" t="s">
        <v>802</v>
      </c>
      <c r="AE76" s="12" t="s">
        <v>710</v>
      </c>
      <c r="AF76" s="19" t="s">
        <v>711</v>
      </c>
    </row>
    <row r="77" spans="1:32" s="9" customFormat="1" x14ac:dyDescent="0.3">
      <c r="A77" s="8">
        <v>93</v>
      </c>
      <c r="B77" s="8" t="b">
        <v>1</v>
      </c>
      <c r="C77" s="8" t="b">
        <v>0</v>
      </c>
      <c r="D77" s="8">
        <v>20</v>
      </c>
      <c r="E77" s="8">
        <v>37</v>
      </c>
      <c r="F77" s="8">
        <v>2</v>
      </c>
      <c r="G77" s="8" t="b">
        <v>1</v>
      </c>
      <c r="H77" s="8">
        <v>68</v>
      </c>
      <c r="I77" s="8"/>
      <c r="J77" s="20">
        <v>57</v>
      </c>
      <c r="K77" s="139"/>
      <c r="L77" s="8" t="s">
        <v>835</v>
      </c>
      <c r="M77" s="13">
        <v>7</v>
      </c>
      <c r="N77" s="18">
        <v>27</v>
      </c>
      <c r="O77" s="18">
        <v>26</v>
      </c>
      <c r="P77" s="13" t="s">
        <v>700</v>
      </c>
      <c r="Q77" s="13" t="s">
        <v>713</v>
      </c>
      <c r="R77" s="13" t="s">
        <v>702</v>
      </c>
      <c r="S77" s="8">
        <v>668239591</v>
      </c>
      <c r="T77" s="8" t="b">
        <v>1</v>
      </c>
      <c r="U77" s="12" t="s">
        <v>469</v>
      </c>
      <c r="V77" s="12" t="b">
        <v>1</v>
      </c>
      <c r="W77" s="12" t="b">
        <v>0</v>
      </c>
      <c r="X77" s="12" t="s">
        <v>703</v>
      </c>
      <c r="Y77" s="12" t="s">
        <v>704</v>
      </c>
      <c r="Z77" s="12" t="s">
        <v>705</v>
      </c>
      <c r="AA77" s="12" t="s">
        <v>706</v>
      </c>
      <c r="AB77" s="12" t="s">
        <v>707</v>
      </c>
      <c r="AC77" s="12" t="s">
        <v>708</v>
      </c>
      <c r="AD77" s="12" t="s">
        <v>709</v>
      </c>
      <c r="AE77" s="12" t="s">
        <v>820</v>
      </c>
      <c r="AF77" s="19" t="s">
        <v>711</v>
      </c>
    </row>
    <row r="78" spans="1:32" x14ac:dyDescent="0.3">
      <c r="A78" s="8">
        <v>180</v>
      </c>
      <c r="B78" s="8" t="b">
        <v>1</v>
      </c>
      <c r="C78" s="8" t="b">
        <v>0</v>
      </c>
      <c r="D78" s="8">
        <v>20</v>
      </c>
      <c r="E78" s="8">
        <v>37</v>
      </c>
      <c r="F78" s="8">
        <v>3</v>
      </c>
      <c r="G78" s="8" t="b">
        <v>1</v>
      </c>
      <c r="H78" s="8">
        <v>69</v>
      </c>
      <c r="I78" s="8"/>
      <c r="J78" s="20">
        <v>57</v>
      </c>
      <c r="K78" s="139"/>
      <c r="L78" s="8" t="s">
        <v>836</v>
      </c>
      <c r="M78" s="13">
        <v>7</v>
      </c>
      <c r="N78" s="18">
        <v>27</v>
      </c>
      <c r="O78" s="18">
        <v>26</v>
      </c>
      <c r="P78" s="13" t="s">
        <v>702</v>
      </c>
      <c r="Q78" s="13" t="s">
        <v>713</v>
      </c>
      <c r="R78" s="13" t="s">
        <v>702</v>
      </c>
      <c r="S78" s="8">
        <v>1755491365</v>
      </c>
      <c r="T78" s="8" t="b">
        <v>1</v>
      </c>
      <c r="U78" s="12" t="s">
        <v>471</v>
      </c>
      <c r="V78" s="12" t="b">
        <v>1</v>
      </c>
      <c r="W78" s="12" t="b">
        <v>0</v>
      </c>
      <c r="X78" s="12" t="s">
        <v>757</v>
      </c>
      <c r="Y78" s="12" t="s">
        <v>758</v>
      </c>
      <c r="Z78" s="12" t="s">
        <v>748</v>
      </c>
      <c r="AA78" s="12" t="s">
        <v>803</v>
      </c>
      <c r="AB78" s="12" t="s">
        <v>837</v>
      </c>
      <c r="AC78" s="12" t="s">
        <v>737</v>
      </c>
      <c r="AD78" s="12" t="s">
        <v>795</v>
      </c>
      <c r="AE78" s="12" t="s">
        <v>838</v>
      </c>
      <c r="AF78" s="19" t="s">
        <v>817</v>
      </c>
    </row>
    <row r="79" spans="1:32" x14ac:dyDescent="0.3">
      <c r="A79" s="8">
        <v>1416</v>
      </c>
      <c r="B79" s="8" t="b">
        <v>1</v>
      </c>
      <c r="C79" s="8" t="b">
        <v>0</v>
      </c>
      <c r="D79" s="8">
        <v>20</v>
      </c>
      <c r="E79" s="8">
        <v>50</v>
      </c>
      <c r="F79" s="8">
        <v>1</v>
      </c>
      <c r="G79" s="8" t="b">
        <v>0</v>
      </c>
      <c r="H79" s="8">
        <v>70</v>
      </c>
      <c r="I79" s="8"/>
      <c r="J79" s="20">
        <v>70</v>
      </c>
      <c r="K79" s="139"/>
      <c r="L79" s="8" t="s">
        <v>839</v>
      </c>
      <c r="M79" s="13">
        <v>7</v>
      </c>
      <c r="N79" s="18">
        <v>25</v>
      </c>
      <c r="O79" s="18">
        <v>24</v>
      </c>
      <c r="P79" s="13" t="s">
        <v>702</v>
      </c>
      <c r="Q79" s="13" t="s">
        <v>713</v>
      </c>
      <c r="R79" s="13" t="s">
        <v>712</v>
      </c>
      <c r="S79" s="8">
        <v>694988304</v>
      </c>
      <c r="T79" s="8" t="b">
        <v>1</v>
      </c>
      <c r="U79" s="12" t="s">
        <v>460</v>
      </c>
      <c r="V79" s="12" t="b">
        <v>0</v>
      </c>
      <c r="W79" s="12" t="b">
        <v>1</v>
      </c>
      <c r="X79" s="12" t="s">
        <v>783</v>
      </c>
      <c r="Y79" s="12" t="s">
        <v>704</v>
      </c>
      <c r="Z79" s="12" t="s">
        <v>705</v>
      </c>
      <c r="AA79" s="12" t="s">
        <v>781</v>
      </c>
      <c r="AB79" s="12" t="s">
        <v>707</v>
      </c>
      <c r="AC79" s="12" t="s">
        <v>813</v>
      </c>
      <c r="AD79" s="12" t="s">
        <v>709</v>
      </c>
      <c r="AE79" s="12" t="s">
        <v>710</v>
      </c>
      <c r="AF79" s="19" t="s">
        <v>711</v>
      </c>
    </row>
    <row r="80" spans="1:32" x14ac:dyDescent="0.3">
      <c r="A80" s="8">
        <v>78</v>
      </c>
      <c r="B80" s="8" t="b">
        <v>1</v>
      </c>
      <c r="C80" s="8" t="b">
        <v>0</v>
      </c>
      <c r="D80" s="8">
        <v>20</v>
      </c>
      <c r="E80" s="8">
        <v>50</v>
      </c>
      <c r="F80" s="8">
        <v>2</v>
      </c>
      <c r="G80" s="8" t="b">
        <v>0</v>
      </c>
      <c r="H80" s="8">
        <v>71</v>
      </c>
      <c r="I80" s="8"/>
      <c r="J80" s="20">
        <v>70</v>
      </c>
      <c r="K80" s="139"/>
      <c r="L80" s="8" t="s">
        <v>840</v>
      </c>
      <c r="M80" s="13">
        <v>7</v>
      </c>
      <c r="N80" s="18">
        <v>25</v>
      </c>
      <c r="O80" s="18">
        <v>24</v>
      </c>
      <c r="P80" s="13" t="s">
        <v>700</v>
      </c>
      <c r="Q80" s="13" t="s">
        <v>713</v>
      </c>
      <c r="R80" s="13" t="s">
        <v>714</v>
      </c>
      <c r="S80" s="8">
        <v>1973051835</v>
      </c>
      <c r="T80" s="8" t="b">
        <v>1</v>
      </c>
      <c r="U80" s="12" t="s">
        <v>471</v>
      </c>
      <c r="V80" s="12" t="b">
        <v>1</v>
      </c>
      <c r="W80" s="12" t="b">
        <v>0</v>
      </c>
      <c r="X80" s="12" t="s">
        <v>777</v>
      </c>
      <c r="Y80" s="12" t="s">
        <v>814</v>
      </c>
      <c r="Z80" s="12" t="s">
        <v>759</v>
      </c>
      <c r="AA80" s="12" t="s">
        <v>803</v>
      </c>
      <c r="AB80" s="12" t="s">
        <v>779</v>
      </c>
      <c r="AC80" s="12" t="s">
        <v>737</v>
      </c>
      <c r="AD80" s="12" t="s">
        <v>709</v>
      </c>
      <c r="AE80" s="12" t="s">
        <v>831</v>
      </c>
      <c r="AF80" s="19" t="s">
        <v>768</v>
      </c>
    </row>
    <row r="81" spans="1:32" x14ac:dyDescent="0.3">
      <c r="A81" s="8">
        <v>291</v>
      </c>
      <c r="B81" s="8" t="b">
        <v>1</v>
      </c>
      <c r="C81" s="8" t="b">
        <v>0</v>
      </c>
      <c r="D81" s="8">
        <v>20</v>
      </c>
      <c r="E81" s="8">
        <v>50</v>
      </c>
      <c r="F81" s="8">
        <v>3</v>
      </c>
      <c r="G81" s="8" t="b">
        <v>0</v>
      </c>
      <c r="H81" s="8">
        <v>72</v>
      </c>
      <c r="I81" s="8"/>
      <c r="J81" s="20">
        <v>70</v>
      </c>
      <c r="K81" s="139"/>
      <c r="L81" s="8" t="s">
        <v>841</v>
      </c>
      <c r="M81" s="13">
        <v>7</v>
      </c>
      <c r="N81" s="18">
        <v>25</v>
      </c>
      <c r="O81" s="18">
        <v>24</v>
      </c>
      <c r="P81" s="13" t="s">
        <v>702</v>
      </c>
      <c r="Q81" s="13" t="s">
        <v>701</v>
      </c>
      <c r="R81" s="13" t="s">
        <v>702</v>
      </c>
      <c r="S81" s="8">
        <v>1004370860</v>
      </c>
      <c r="T81" s="8" t="b">
        <v>1</v>
      </c>
      <c r="U81" s="12" t="s">
        <v>442</v>
      </c>
      <c r="V81" s="12" t="b">
        <v>1</v>
      </c>
      <c r="W81" s="12" t="b">
        <v>1</v>
      </c>
      <c r="X81" s="12" t="s">
        <v>703</v>
      </c>
      <c r="Y81" s="12" t="s">
        <v>704</v>
      </c>
      <c r="Z81" s="12" t="s">
        <v>705</v>
      </c>
      <c r="AA81" s="12" t="s">
        <v>706</v>
      </c>
      <c r="AB81" s="12" t="s">
        <v>707</v>
      </c>
      <c r="AC81" s="12" t="s">
        <v>708</v>
      </c>
      <c r="AD81" s="12" t="s">
        <v>709</v>
      </c>
      <c r="AE81" s="12" t="s">
        <v>710</v>
      </c>
      <c r="AF81" s="19" t="s">
        <v>829</v>
      </c>
    </row>
    <row r="82" spans="1:32" x14ac:dyDescent="0.3">
      <c r="A82" s="8">
        <v>60</v>
      </c>
      <c r="B82" s="8" t="b">
        <v>0</v>
      </c>
      <c r="C82" s="8" t="b">
        <v>0</v>
      </c>
      <c r="D82" s="8">
        <v>1</v>
      </c>
      <c r="E82" s="8">
        <v>69</v>
      </c>
      <c r="F82" s="8">
        <v>4</v>
      </c>
      <c r="G82" s="8" t="b">
        <v>0</v>
      </c>
      <c r="H82" s="8">
        <v>73</v>
      </c>
      <c r="I82" s="8"/>
      <c r="J82" s="20">
        <v>70</v>
      </c>
      <c r="K82" s="139"/>
      <c r="L82" s="8" t="s">
        <v>687</v>
      </c>
      <c r="M82" s="13">
        <v>7</v>
      </c>
      <c r="N82" s="18">
        <v>21</v>
      </c>
      <c r="O82" s="18">
        <v>24</v>
      </c>
      <c r="P82" s="13" t="s">
        <v>700</v>
      </c>
      <c r="Q82" s="13" t="s">
        <v>713</v>
      </c>
      <c r="R82" s="13" t="s">
        <v>714</v>
      </c>
      <c r="S82" s="8">
        <v>938279113</v>
      </c>
      <c r="T82" s="8" t="b">
        <v>1</v>
      </c>
      <c r="U82" s="12" t="s">
        <v>460</v>
      </c>
      <c r="V82" s="12" t="b">
        <v>1</v>
      </c>
      <c r="W82" s="12" t="b">
        <v>1</v>
      </c>
      <c r="X82" s="12" t="s">
        <v>783</v>
      </c>
      <c r="Y82" s="12" t="s">
        <v>704</v>
      </c>
      <c r="Z82" s="12" t="s">
        <v>705</v>
      </c>
      <c r="AA82" s="12" t="s">
        <v>706</v>
      </c>
      <c r="AB82" s="12" t="s">
        <v>755</v>
      </c>
      <c r="AC82" s="12" t="s">
        <v>708</v>
      </c>
      <c r="AD82" s="12" t="s">
        <v>802</v>
      </c>
      <c r="AE82" s="12" t="s">
        <v>710</v>
      </c>
      <c r="AF82" s="19" t="s">
        <v>711</v>
      </c>
    </row>
    <row r="83" spans="1:32" x14ac:dyDescent="0.3">
      <c r="A83" s="8">
        <v>136</v>
      </c>
      <c r="B83" s="8" t="b">
        <v>1</v>
      </c>
      <c r="C83" s="8" t="b">
        <v>0</v>
      </c>
      <c r="D83" s="8">
        <v>98</v>
      </c>
      <c r="E83" s="8">
        <v>-28</v>
      </c>
      <c r="F83" s="8">
        <v>5</v>
      </c>
      <c r="G83" s="8" t="b">
        <v>0</v>
      </c>
      <c r="H83" s="8">
        <v>74</v>
      </c>
      <c r="I83" s="8"/>
      <c r="J83" s="20">
        <v>70</v>
      </c>
      <c r="K83" s="139"/>
      <c r="L83" s="8" t="s">
        <v>842</v>
      </c>
      <c r="M83" s="13">
        <v>7</v>
      </c>
      <c r="N83" s="18">
        <v>27</v>
      </c>
      <c r="O83" s="18">
        <v>24</v>
      </c>
      <c r="P83" s="13" t="s">
        <v>700</v>
      </c>
      <c r="Q83" s="13" t="s">
        <v>713</v>
      </c>
      <c r="R83" s="13" t="s">
        <v>712</v>
      </c>
      <c r="S83" s="8">
        <v>1594561961</v>
      </c>
      <c r="T83" s="8" t="b">
        <v>1</v>
      </c>
      <c r="U83" s="12" t="s">
        <v>430</v>
      </c>
      <c r="V83" s="12" t="b">
        <v>1</v>
      </c>
      <c r="W83" s="12" t="b">
        <v>1</v>
      </c>
      <c r="X83" s="12" t="s">
        <v>703</v>
      </c>
      <c r="Y83" s="12" t="s">
        <v>704</v>
      </c>
      <c r="Z83" s="12" t="s">
        <v>705</v>
      </c>
      <c r="AA83" s="12" t="s">
        <v>706</v>
      </c>
      <c r="AB83" s="12" t="s">
        <v>707</v>
      </c>
      <c r="AC83" s="12" t="s">
        <v>708</v>
      </c>
      <c r="AD83" s="12" t="s">
        <v>709</v>
      </c>
      <c r="AE83" s="12" t="s">
        <v>820</v>
      </c>
      <c r="AF83" s="19" t="s">
        <v>711</v>
      </c>
    </row>
    <row r="84" spans="1:32" s="9" customFormat="1" x14ac:dyDescent="0.3">
      <c r="A84" s="8">
        <v>299</v>
      </c>
      <c r="B84" s="8" t="b">
        <v>0</v>
      </c>
      <c r="C84" s="8" t="b">
        <v>0</v>
      </c>
      <c r="D84" s="8">
        <v>98</v>
      </c>
      <c r="E84" s="8">
        <v>-28</v>
      </c>
      <c r="F84" s="8">
        <v>1</v>
      </c>
      <c r="G84" s="8" t="b">
        <v>1</v>
      </c>
      <c r="H84" s="8">
        <v>75</v>
      </c>
      <c r="I84" s="8"/>
      <c r="J84" s="20">
        <v>70</v>
      </c>
      <c r="K84" s="139"/>
      <c r="L84" s="8" t="s">
        <v>843</v>
      </c>
      <c r="M84" s="13">
        <v>8</v>
      </c>
      <c r="N84" s="18">
        <v>27</v>
      </c>
      <c r="O84" s="18">
        <v>24</v>
      </c>
      <c r="P84" s="13" t="s">
        <v>700</v>
      </c>
      <c r="Q84" s="13" t="s">
        <v>713</v>
      </c>
      <c r="R84" s="13" t="s">
        <v>714</v>
      </c>
      <c r="S84" s="8">
        <v>535182429</v>
      </c>
      <c r="T84" s="8" t="b">
        <v>1</v>
      </c>
      <c r="U84" s="12" t="s">
        <v>442</v>
      </c>
      <c r="V84" s="12" t="b">
        <v>1</v>
      </c>
      <c r="W84" s="12" t="b">
        <v>1</v>
      </c>
      <c r="X84" s="12" t="s">
        <v>794</v>
      </c>
      <c r="Y84" s="12" t="s">
        <v>758</v>
      </c>
      <c r="Z84" s="12" t="s">
        <v>759</v>
      </c>
      <c r="AA84" s="12" t="s">
        <v>803</v>
      </c>
      <c r="AB84" s="12" t="s">
        <v>760</v>
      </c>
      <c r="AC84" s="12" t="s">
        <v>767</v>
      </c>
      <c r="AD84" s="12" t="s">
        <v>725</v>
      </c>
      <c r="AE84" s="12" t="s">
        <v>831</v>
      </c>
      <c r="AF84" s="19" t="s">
        <v>844</v>
      </c>
    </row>
    <row r="85" spans="1:32" x14ac:dyDescent="0.3">
      <c r="A85" s="8">
        <v>56</v>
      </c>
      <c r="B85" s="8" t="b">
        <v>0</v>
      </c>
      <c r="C85" s="8" t="b">
        <v>0</v>
      </c>
      <c r="D85" s="8">
        <v>98</v>
      </c>
      <c r="E85" s="8">
        <v>-28</v>
      </c>
      <c r="F85" s="8">
        <v>2</v>
      </c>
      <c r="G85" s="8" t="b">
        <v>1</v>
      </c>
      <c r="H85" s="8">
        <v>76</v>
      </c>
      <c r="I85" s="8"/>
      <c r="J85" s="20">
        <v>70</v>
      </c>
      <c r="K85" s="139"/>
      <c r="L85" s="8" t="s">
        <v>845</v>
      </c>
      <c r="M85" s="13">
        <v>8</v>
      </c>
      <c r="N85" s="18">
        <v>27</v>
      </c>
      <c r="O85" s="18">
        <v>24</v>
      </c>
      <c r="P85" s="13" t="s">
        <v>700</v>
      </c>
      <c r="Q85" s="13" t="s">
        <v>713</v>
      </c>
      <c r="R85" s="13" t="s">
        <v>702</v>
      </c>
      <c r="S85" s="8">
        <v>1701127796</v>
      </c>
      <c r="T85" s="8" t="b">
        <v>1</v>
      </c>
      <c r="U85" s="12" t="s">
        <v>463</v>
      </c>
      <c r="V85" s="12" t="b">
        <v>1</v>
      </c>
      <c r="W85" s="12" t="b">
        <v>1</v>
      </c>
      <c r="X85" s="12" t="s">
        <v>794</v>
      </c>
      <c r="Y85" s="12" t="s">
        <v>758</v>
      </c>
      <c r="Z85" s="12" t="s">
        <v>748</v>
      </c>
      <c r="AA85" s="12" t="s">
        <v>803</v>
      </c>
      <c r="AB85" s="12" t="s">
        <v>760</v>
      </c>
      <c r="AC85" s="12" t="s">
        <v>767</v>
      </c>
      <c r="AD85" s="12" t="s">
        <v>738</v>
      </c>
      <c r="AE85" s="12" t="s">
        <v>726</v>
      </c>
      <c r="AF85" s="19" t="s">
        <v>844</v>
      </c>
    </row>
    <row r="86" spans="1:32" x14ac:dyDescent="0.3">
      <c r="A86" s="8">
        <v>43</v>
      </c>
      <c r="B86" s="8" t="b">
        <v>0</v>
      </c>
      <c r="C86" s="8" t="b">
        <v>0</v>
      </c>
      <c r="D86" s="8">
        <v>20</v>
      </c>
      <c r="E86" s="8">
        <v>50</v>
      </c>
      <c r="F86" s="8">
        <v>3</v>
      </c>
      <c r="G86" s="8" t="b">
        <v>1</v>
      </c>
      <c r="H86" s="8">
        <v>77</v>
      </c>
      <c r="I86" s="8"/>
      <c r="J86" s="20">
        <v>70</v>
      </c>
      <c r="K86" s="139"/>
      <c r="L86" s="8" t="s">
        <v>821</v>
      </c>
      <c r="M86" s="13">
        <v>6</v>
      </c>
      <c r="N86" s="18">
        <v>23</v>
      </c>
      <c r="O86" s="18">
        <v>24</v>
      </c>
      <c r="P86" s="13" t="s">
        <v>700</v>
      </c>
      <c r="Q86" s="13" t="s">
        <v>713</v>
      </c>
      <c r="R86" s="13" t="s">
        <v>702</v>
      </c>
      <c r="S86" s="8">
        <v>235019947</v>
      </c>
      <c r="T86" s="8" t="b">
        <v>0</v>
      </c>
      <c r="U86" s="12" t="s">
        <v>460</v>
      </c>
      <c r="V86" s="12" t="b">
        <v>1</v>
      </c>
      <c r="W86" s="12" t="b">
        <v>1</v>
      </c>
      <c r="X86" s="12" t="s">
        <v>703</v>
      </c>
      <c r="Y86" s="12" t="s">
        <v>704</v>
      </c>
      <c r="Z86" s="12" t="s">
        <v>731</v>
      </c>
      <c r="AA86" s="12" t="s">
        <v>706</v>
      </c>
      <c r="AB86" s="12" t="s">
        <v>707</v>
      </c>
      <c r="AC86" s="12" t="s">
        <v>708</v>
      </c>
      <c r="AD86" s="12" t="s">
        <v>802</v>
      </c>
      <c r="AE86" s="12" t="s">
        <v>710</v>
      </c>
      <c r="AF86" s="19" t="s">
        <v>711</v>
      </c>
    </row>
    <row r="87" spans="1:32" x14ac:dyDescent="0.3">
      <c r="A87" s="8">
        <v>322</v>
      </c>
      <c r="B87" s="8" t="b">
        <v>0</v>
      </c>
      <c r="C87" s="8" t="b">
        <v>0</v>
      </c>
      <c r="D87" s="8">
        <v>1</v>
      </c>
      <c r="E87" s="8">
        <v>69</v>
      </c>
      <c r="F87" s="8">
        <v>4</v>
      </c>
      <c r="G87" s="8" t="b">
        <v>1</v>
      </c>
      <c r="H87" s="8">
        <v>78</v>
      </c>
      <c r="I87" s="8"/>
      <c r="J87" s="20">
        <v>70</v>
      </c>
      <c r="K87" s="139"/>
      <c r="L87" s="8" t="s">
        <v>683</v>
      </c>
      <c r="M87" s="13">
        <v>7</v>
      </c>
      <c r="N87" s="18">
        <v>21</v>
      </c>
      <c r="O87" s="18">
        <v>24</v>
      </c>
      <c r="P87" s="13" t="s">
        <v>700</v>
      </c>
      <c r="Q87" s="13" t="s">
        <v>701</v>
      </c>
      <c r="R87" s="13" t="s">
        <v>712</v>
      </c>
      <c r="S87" s="8">
        <v>93492831</v>
      </c>
      <c r="T87" s="8" t="b">
        <v>1</v>
      </c>
      <c r="U87" s="12" t="s">
        <v>471</v>
      </c>
      <c r="V87" s="12" t="b">
        <v>0</v>
      </c>
      <c r="W87" s="12" t="b">
        <v>0</v>
      </c>
      <c r="X87" s="12" t="s">
        <v>794</v>
      </c>
      <c r="Y87" s="12" t="s">
        <v>778</v>
      </c>
      <c r="Z87" s="12" t="s">
        <v>748</v>
      </c>
      <c r="AA87" s="12" t="s">
        <v>846</v>
      </c>
      <c r="AB87" s="12" t="s">
        <v>760</v>
      </c>
      <c r="AC87" s="12" t="s">
        <v>847</v>
      </c>
      <c r="AD87" s="12" t="s">
        <v>787</v>
      </c>
      <c r="AE87" s="12" t="s">
        <v>831</v>
      </c>
      <c r="AF87" s="19" t="s">
        <v>796</v>
      </c>
    </row>
    <row r="88" spans="1:32" s="9" customFormat="1" x14ac:dyDescent="0.3">
      <c r="A88" s="8">
        <v>298</v>
      </c>
      <c r="B88" s="8" t="b">
        <v>0</v>
      </c>
      <c r="C88" s="8" t="b">
        <v>0</v>
      </c>
      <c r="D88" s="8">
        <v>20</v>
      </c>
      <c r="E88" s="8">
        <v>59</v>
      </c>
      <c r="F88" s="8">
        <v>1</v>
      </c>
      <c r="G88" s="8" t="b">
        <v>0</v>
      </c>
      <c r="H88" s="8">
        <v>79</v>
      </c>
      <c r="I88" s="8"/>
      <c r="J88" s="20">
        <v>79</v>
      </c>
      <c r="K88" s="139"/>
      <c r="L88" s="8" t="s">
        <v>848</v>
      </c>
      <c r="M88" s="13">
        <v>6</v>
      </c>
      <c r="N88" s="18">
        <v>21</v>
      </c>
      <c r="O88" s="18">
        <v>22</v>
      </c>
      <c r="P88" s="13" t="s">
        <v>700</v>
      </c>
      <c r="Q88" s="13" t="s">
        <v>713</v>
      </c>
      <c r="R88" s="13" t="s">
        <v>714</v>
      </c>
      <c r="S88" s="8">
        <v>13792863</v>
      </c>
      <c r="T88" s="8" t="b">
        <v>1</v>
      </c>
      <c r="U88" s="12" t="s">
        <v>445</v>
      </c>
      <c r="V88" s="12" t="b">
        <v>1</v>
      </c>
      <c r="W88" s="12" t="b">
        <v>0</v>
      </c>
      <c r="X88" s="12" t="s">
        <v>757</v>
      </c>
      <c r="Y88" s="12" t="s">
        <v>784</v>
      </c>
      <c r="Z88" s="12" t="s">
        <v>721</v>
      </c>
      <c r="AA88" s="12" t="s">
        <v>849</v>
      </c>
      <c r="AB88" s="12" t="s">
        <v>850</v>
      </c>
      <c r="AC88" s="12" t="s">
        <v>737</v>
      </c>
      <c r="AD88" s="12" t="s">
        <v>725</v>
      </c>
      <c r="AE88" s="12" t="s">
        <v>726</v>
      </c>
      <c r="AF88" s="19" t="s">
        <v>746</v>
      </c>
    </row>
    <row r="89" spans="1:32" x14ac:dyDescent="0.3">
      <c r="A89" s="8">
        <v>215</v>
      </c>
      <c r="B89" s="8" t="b">
        <v>0</v>
      </c>
      <c r="C89" s="8" t="b">
        <v>0</v>
      </c>
      <c r="D89" s="8">
        <v>1</v>
      </c>
      <c r="E89" s="8">
        <v>78</v>
      </c>
      <c r="F89" s="8">
        <v>2</v>
      </c>
      <c r="G89" s="8" t="b">
        <v>0</v>
      </c>
      <c r="H89" s="8">
        <v>80</v>
      </c>
      <c r="I89" s="8"/>
      <c r="J89" s="20">
        <v>79</v>
      </c>
      <c r="K89" s="139"/>
      <c r="L89" s="8" t="s">
        <v>851</v>
      </c>
      <c r="M89" s="13">
        <v>6</v>
      </c>
      <c r="N89" s="18">
        <v>19</v>
      </c>
      <c r="O89" s="18">
        <v>22</v>
      </c>
      <c r="P89" s="13" t="s">
        <v>700</v>
      </c>
      <c r="Q89" s="13" t="s">
        <v>713</v>
      </c>
      <c r="R89" s="13" t="s">
        <v>702</v>
      </c>
      <c r="S89" s="8">
        <v>2133940282</v>
      </c>
      <c r="T89" s="8" t="b">
        <v>1</v>
      </c>
      <c r="U89" s="12" t="s">
        <v>469</v>
      </c>
      <c r="V89" s="12" t="b">
        <v>1</v>
      </c>
      <c r="W89" s="12" t="b">
        <v>0</v>
      </c>
      <c r="X89" s="12" t="s">
        <v>703</v>
      </c>
      <c r="Y89" s="12" t="s">
        <v>704</v>
      </c>
      <c r="Z89" s="12" t="s">
        <v>705</v>
      </c>
      <c r="AA89" s="12" t="s">
        <v>706</v>
      </c>
      <c r="AB89" s="12" t="s">
        <v>755</v>
      </c>
      <c r="AC89" s="12" t="s">
        <v>708</v>
      </c>
      <c r="AD89" s="12" t="s">
        <v>802</v>
      </c>
      <c r="AE89" s="12" t="s">
        <v>710</v>
      </c>
      <c r="AF89" s="19" t="s">
        <v>711</v>
      </c>
    </row>
    <row r="90" spans="1:32" s="9" customFormat="1" x14ac:dyDescent="0.3">
      <c r="A90" s="8">
        <v>21</v>
      </c>
      <c r="B90" s="8" t="b">
        <v>0</v>
      </c>
      <c r="C90" s="8" t="b">
        <v>0</v>
      </c>
      <c r="D90" s="8">
        <v>20</v>
      </c>
      <c r="E90" s="8">
        <v>59</v>
      </c>
      <c r="F90" s="8">
        <v>3</v>
      </c>
      <c r="G90" s="8" t="b">
        <v>0</v>
      </c>
      <c r="H90" s="8">
        <v>81</v>
      </c>
      <c r="I90" s="8"/>
      <c r="J90" s="20">
        <v>79</v>
      </c>
      <c r="K90" s="139"/>
      <c r="L90" s="8" t="s">
        <v>852</v>
      </c>
      <c r="M90" s="13">
        <v>7</v>
      </c>
      <c r="N90" s="18">
        <v>23</v>
      </c>
      <c r="O90" s="18">
        <v>22</v>
      </c>
      <c r="P90" s="13" t="s">
        <v>700</v>
      </c>
      <c r="Q90" s="13" t="s">
        <v>701</v>
      </c>
      <c r="R90" s="13" t="s">
        <v>702</v>
      </c>
      <c r="S90" s="8">
        <v>473895015</v>
      </c>
      <c r="T90" s="8" t="b">
        <v>1</v>
      </c>
      <c r="U90" s="12" t="s">
        <v>463</v>
      </c>
      <c r="V90" s="12" t="b">
        <v>1</v>
      </c>
      <c r="W90" s="12" t="b">
        <v>1</v>
      </c>
      <c r="X90" s="12" t="s">
        <v>794</v>
      </c>
      <c r="Y90" s="12" t="s">
        <v>784</v>
      </c>
      <c r="Z90" s="12" t="s">
        <v>807</v>
      </c>
      <c r="AA90" s="12" t="s">
        <v>846</v>
      </c>
      <c r="AB90" s="12" t="s">
        <v>837</v>
      </c>
      <c r="AC90" s="12" t="s">
        <v>853</v>
      </c>
      <c r="AD90" s="12" t="s">
        <v>709</v>
      </c>
      <c r="AE90" s="12" t="s">
        <v>745</v>
      </c>
      <c r="AF90" s="19" t="s">
        <v>746</v>
      </c>
    </row>
    <row r="91" spans="1:32" x14ac:dyDescent="0.3">
      <c r="A91" s="8">
        <v>287</v>
      </c>
      <c r="B91" s="8" t="b">
        <v>0</v>
      </c>
      <c r="C91" s="8" t="b">
        <v>0</v>
      </c>
      <c r="D91" s="8">
        <v>20</v>
      </c>
      <c r="E91" s="8">
        <v>59</v>
      </c>
      <c r="F91" s="8">
        <v>4</v>
      </c>
      <c r="G91" s="8" t="b">
        <v>0</v>
      </c>
      <c r="H91" s="8">
        <v>82</v>
      </c>
      <c r="I91" s="8"/>
      <c r="J91" s="20">
        <v>79</v>
      </c>
      <c r="K91" s="139"/>
      <c r="L91" s="8" t="s">
        <v>854</v>
      </c>
      <c r="M91" s="13">
        <v>6</v>
      </c>
      <c r="N91" s="18">
        <v>21</v>
      </c>
      <c r="O91" s="18">
        <v>22</v>
      </c>
      <c r="P91" s="13" t="s">
        <v>700</v>
      </c>
      <c r="Q91" s="13" t="s">
        <v>713</v>
      </c>
      <c r="R91" s="13" t="s">
        <v>702</v>
      </c>
      <c r="S91" s="8">
        <v>1601447530</v>
      </c>
      <c r="T91" s="8" t="b">
        <v>1</v>
      </c>
      <c r="U91" s="12" t="s">
        <v>454</v>
      </c>
      <c r="V91" s="12" t="b">
        <v>1</v>
      </c>
      <c r="W91" s="12" t="b">
        <v>0</v>
      </c>
      <c r="X91" s="12" t="s">
        <v>794</v>
      </c>
      <c r="Y91" s="12" t="s">
        <v>720</v>
      </c>
      <c r="Z91" s="12" t="s">
        <v>748</v>
      </c>
      <c r="AA91" s="12" t="s">
        <v>849</v>
      </c>
      <c r="AB91" s="12" t="s">
        <v>837</v>
      </c>
      <c r="AC91" s="12" t="s">
        <v>767</v>
      </c>
      <c r="AD91" s="12" t="s">
        <v>761</v>
      </c>
      <c r="AE91" s="12" t="s">
        <v>710</v>
      </c>
      <c r="AF91" s="19" t="s">
        <v>740</v>
      </c>
    </row>
    <row r="92" spans="1:32" x14ac:dyDescent="0.3">
      <c r="A92" s="8">
        <v>1491</v>
      </c>
      <c r="B92" s="8" t="b">
        <v>0</v>
      </c>
      <c r="C92" s="8" t="b">
        <v>0</v>
      </c>
      <c r="D92" s="8">
        <v>20</v>
      </c>
      <c r="E92" s="8">
        <v>59</v>
      </c>
      <c r="F92" s="8">
        <v>5</v>
      </c>
      <c r="G92" s="8" t="b">
        <v>0</v>
      </c>
      <c r="H92" s="8">
        <v>83</v>
      </c>
      <c r="I92" s="8"/>
      <c r="J92" s="20">
        <v>79</v>
      </c>
      <c r="K92" s="139"/>
      <c r="L92" s="8" t="s">
        <v>855</v>
      </c>
      <c r="M92" s="13">
        <v>7</v>
      </c>
      <c r="N92" s="18">
        <v>23</v>
      </c>
      <c r="O92" s="18">
        <v>22</v>
      </c>
      <c r="P92" s="13" t="s">
        <v>700</v>
      </c>
      <c r="Q92" s="13" t="s">
        <v>713</v>
      </c>
      <c r="R92" s="13" t="s">
        <v>712</v>
      </c>
      <c r="S92" s="8">
        <v>1608305367</v>
      </c>
      <c r="T92" s="8" t="b">
        <v>1</v>
      </c>
      <c r="U92" s="12" t="s">
        <v>448</v>
      </c>
      <c r="V92" s="12" t="b">
        <v>1</v>
      </c>
      <c r="W92" s="12" t="b">
        <v>1</v>
      </c>
      <c r="X92" s="12" t="s">
        <v>794</v>
      </c>
      <c r="Y92" s="12" t="s">
        <v>784</v>
      </c>
      <c r="Z92" s="12" t="s">
        <v>807</v>
      </c>
      <c r="AA92" s="12" t="s">
        <v>803</v>
      </c>
      <c r="AB92" s="12" t="s">
        <v>837</v>
      </c>
      <c r="AC92" s="12" t="s">
        <v>767</v>
      </c>
      <c r="AD92" s="12" t="s">
        <v>795</v>
      </c>
      <c r="AE92" s="12" t="s">
        <v>745</v>
      </c>
      <c r="AF92" s="19" t="s">
        <v>746</v>
      </c>
    </row>
    <row r="93" spans="1:32" x14ac:dyDescent="0.3">
      <c r="A93" s="8">
        <v>144</v>
      </c>
      <c r="B93" s="8" t="b">
        <v>1</v>
      </c>
      <c r="C93" s="8" t="b">
        <v>0</v>
      </c>
      <c r="D93" s="8">
        <v>1</v>
      </c>
      <c r="E93" s="8">
        <v>78</v>
      </c>
      <c r="F93" s="8">
        <v>1</v>
      </c>
      <c r="G93" s="8" t="b">
        <v>1</v>
      </c>
      <c r="H93" s="8">
        <v>84</v>
      </c>
      <c r="I93" s="8"/>
      <c r="J93" s="20">
        <v>79</v>
      </c>
      <c r="K93" s="139"/>
      <c r="L93" s="8" t="s">
        <v>856</v>
      </c>
      <c r="M93" s="13">
        <v>6</v>
      </c>
      <c r="N93" s="18">
        <v>19</v>
      </c>
      <c r="O93" s="18">
        <v>22</v>
      </c>
      <c r="P93" s="13" t="s">
        <v>700</v>
      </c>
      <c r="Q93" s="13" t="s">
        <v>713</v>
      </c>
      <c r="R93" s="13" t="s">
        <v>702</v>
      </c>
      <c r="S93" s="8">
        <v>111618678</v>
      </c>
      <c r="T93" s="8" t="b">
        <v>1</v>
      </c>
      <c r="U93" s="12" t="s">
        <v>463</v>
      </c>
      <c r="V93" s="12" t="b">
        <v>1</v>
      </c>
      <c r="W93" s="12" t="b">
        <v>1</v>
      </c>
      <c r="X93" s="12" t="s">
        <v>703</v>
      </c>
      <c r="Y93" s="12" t="s">
        <v>704</v>
      </c>
      <c r="Z93" s="12" t="s">
        <v>705</v>
      </c>
      <c r="AA93" s="12" t="s">
        <v>781</v>
      </c>
      <c r="AB93" s="12" t="s">
        <v>707</v>
      </c>
      <c r="AC93" s="12" t="s">
        <v>708</v>
      </c>
      <c r="AD93" s="12" t="s">
        <v>709</v>
      </c>
      <c r="AE93" s="12" t="s">
        <v>820</v>
      </c>
      <c r="AF93" s="19" t="s">
        <v>711</v>
      </c>
    </row>
    <row r="94" spans="1:32" x14ac:dyDescent="0.3">
      <c r="A94" s="8">
        <v>122</v>
      </c>
      <c r="B94" s="8" t="b">
        <v>0</v>
      </c>
      <c r="C94" s="8" t="b">
        <v>0</v>
      </c>
      <c r="D94" s="8">
        <v>98</v>
      </c>
      <c r="E94" s="8">
        <v>-19</v>
      </c>
      <c r="F94" s="8">
        <v>2</v>
      </c>
      <c r="G94" s="8" t="b">
        <v>1</v>
      </c>
      <c r="H94" s="8">
        <v>85</v>
      </c>
      <c r="I94" s="8"/>
      <c r="J94" s="20">
        <v>79</v>
      </c>
      <c r="K94" s="139"/>
      <c r="L94" s="8" t="s">
        <v>857</v>
      </c>
      <c r="M94" s="13">
        <v>7</v>
      </c>
      <c r="N94" s="18">
        <v>25</v>
      </c>
      <c r="O94" s="18">
        <v>22</v>
      </c>
      <c r="P94" s="13" t="s">
        <v>702</v>
      </c>
      <c r="Q94" s="13" t="s">
        <v>713</v>
      </c>
      <c r="R94" s="13" t="s">
        <v>702</v>
      </c>
      <c r="S94" s="8">
        <v>2111501833</v>
      </c>
      <c r="T94" s="8" t="b">
        <v>1</v>
      </c>
      <c r="U94" s="12" t="s">
        <v>471</v>
      </c>
      <c r="V94" s="12" t="b">
        <v>1</v>
      </c>
      <c r="W94" s="12" t="b">
        <v>0</v>
      </c>
      <c r="X94" s="12" t="s">
        <v>703</v>
      </c>
      <c r="Y94" s="12" t="s">
        <v>704</v>
      </c>
      <c r="Z94" s="12" t="s">
        <v>705</v>
      </c>
      <c r="AA94" s="12" t="s">
        <v>706</v>
      </c>
      <c r="AB94" s="12" t="s">
        <v>707</v>
      </c>
      <c r="AC94" s="12" t="s">
        <v>708</v>
      </c>
      <c r="AD94" s="12" t="s">
        <v>709</v>
      </c>
      <c r="AE94" s="12" t="s">
        <v>710</v>
      </c>
      <c r="AF94" s="19" t="s">
        <v>829</v>
      </c>
    </row>
    <row r="95" spans="1:32" s="9" customFormat="1" x14ac:dyDescent="0.3">
      <c r="A95" s="8">
        <v>22</v>
      </c>
      <c r="B95" s="8" t="b">
        <v>0</v>
      </c>
      <c r="C95" s="8" t="b">
        <v>0</v>
      </c>
      <c r="D95" s="8">
        <v>98</v>
      </c>
      <c r="E95" s="8">
        <v>-19</v>
      </c>
      <c r="F95" s="8">
        <v>3</v>
      </c>
      <c r="G95" s="8" t="b">
        <v>1</v>
      </c>
      <c r="H95" s="8">
        <v>86</v>
      </c>
      <c r="I95" s="8"/>
      <c r="J95" s="20">
        <v>79</v>
      </c>
      <c r="K95" s="139"/>
      <c r="L95" s="8" t="s">
        <v>858</v>
      </c>
      <c r="M95" s="13">
        <v>7</v>
      </c>
      <c r="N95" s="18">
        <v>25</v>
      </c>
      <c r="O95" s="18">
        <v>22</v>
      </c>
      <c r="P95" s="13" t="s">
        <v>700</v>
      </c>
      <c r="Q95" s="13" t="s">
        <v>713</v>
      </c>
      <c r="R95" s="13" t="s">
        <v>702</v>
      </c>
      <c r="S95" s="8">
        <v>934288117</v>
      </c>
      <c r="T95" s="8" t="b">
        <v>1</v>
      </c>
      <c r="U95" s="12" t="s">
        <v>1</v>
      </c>
      <c r="V95" s="12" t="b">
        <v>1</v>
      </c>
      <c r="W95" s="12" t="b">
        <v>0</v>
      </c>
      <c r="X95" s="12" t="s">
        <v>703</v>
      </c>
      <c r="Y95" s="12" t="s">
        <v>704</v>
      </c>
      <c r="Z95" s="12" t="s">
        <v>705</v>
      </c>
      <c r="AA95" s="12" t="s">
        <v>706</v>
      </c>
      <c r="AB95" s="12" t="s">
        <v>707</v>
      </c>
      <c r="AC95" s="12" t="s">
        <v>708</v>
      </c>
      <c r="AD95" s="12" t="s">
        <v>709</v>
      </c>
      <c r="AE95" s="12" t="s">
        <v>710</v>
      </c>
      <c r="AF95" s="19" t="s">
        <v>829</v>
      </c>
    </row>
    <row r="96" spans="1:32" x14ac:dyDescent="0.3">
      <c r="A96" s="8">
        <v>225</v>
      </c>
      <c r="B96" s="8" t="b">
        <v>0</v>
      </c>
      <c r="C96" s="8" t="b">
        <v>0</v>
      </c>
      <c r="D96" s="8">
        <v>20</v>
      </c>
      <c r="E96" s="8">
        <v>59</v>
      </c>
      <c r="F96" s="8">
        <v>4</v>
      </c>
      <c r="G96" s="8" t="b">
        <v>1</v>
      </c>
      <c r="H96" s="8">
        <v>87</v>
      </c>
      <c r="I96" s="8"/>
      <c r="J96" s="20">
        <v>79</v>
      </c>
      <c r="K96" s="139"/>
      <c r="L96" s="8" t="s">
        <v>859</v>
      </c>
      <c r="M96" s="13">
        <v>6</v>
      </c>
      <c r="N96" s="18">
        <v>21</v>
      </c>
      <c r="O96" s="18">
        <v>22</v>
      </c>
      <c r="P96" s="13" t="s">
        <v>700</v>
      </c>
      <c r="Q96" s="13" t="s">
        <v>701</v>
      </c>
      <c r="R96" s="13" t="s">
        <v>702</v>
      </c>
      <c r="S96" s="8">
        <v>1898784528</v>
      </c>
      <c r="T96" s="8" t="b">
        <v>1</v>
      </c>
      <c r="U96" s="12" t="s">
        <v>445</v>
      </c>
      <c r="V96" s="12" t="b">
        <v>1</v>
      </c>
      <c r="W96" s="12" t="b">
        <v>0</v>
      </c>
      <c r="X96" s="12" t="s">
        <v>703</v>
      </c>
      <c r="Y96" s="12" t="s">
        <v>704</v>
      </c>
      <c r="Z96" s="12" t="s">
        <v>705</v>
      </c>
      <c r="AA96" s="12" t="s">
        <v>781</v>
      </c>
      <c r="AB96" s="12" t="s">
        <v>707</v>
      </c>
      <c r="AC96" s="12" t="s">
        <v>708</v>
      </c>
      <c r="AD96" s="12" t="s">
        <v>802</v>
      </c>
      <c r="AE96" s="12" t="s">
        <v>710</v>
      </c>
      <c r="AF96" s="19" t="s">
        <v>711</v>
      </c>
    </row>
    <row r="97" spans="1:32" x14ac:dyDescent="0.3">
      <c r="A97" s="8">
        <v>181</v>
      </c>
      <c r="B97" s="8" t="b">
        <v>0</v>
      </c>
      <c r="C97" s="8" t="b">
        <v>0</v>
      </c>
      <c r="D97" s="8">
        <v>98</v>
      </c>
      <c r="E97" s="8">
        <v>-19</v>
      </c>
      <c r="F97" s="8">
        <v>5</v>
      </c>
      <c r="G97" s="8" t="b">
        <v>1</v>
      </c>
      <c r="H97" s="8">
        <v>88</v>
      </c>
      <c r="I97" s="8"/>
      <c r="J97" s="20">
        <v>79</v>
      </c>
      <c r="K97" s="139"/>
      <c r="L97" s="8" t="s">
        <v>860</v>
      </c>
      <c r="M97" s="13">
        <v>7</v>
      </c>
      <c r="N97" s="18">
        <v>25</v>
      </c>
      <c r="O97" s="18">
        <v>22</v>
      </c>
      <c r="P97" s="13" t="s">
        <v>700</v>
      </c>
      <c r="Q97" s="13" t="s">
        <v>701</v>
      </c>
      <c r="R97" s="13" t="s">
        <v>702</v>
      </c>
      <c r="S97" s="8">
        <v>784172857</v>
      </c>
      <c r="T97" s="8" t="b">
        <v>1</v>
      </c>
      <c r="U97" s="12" t="s">
        <v>445</v>
      </c>
      <c r="V97" s="12" t="b">
        <v>1</v>
      </c>
      <c r="W97" s="12" t="b">
        <v>0</v>
      </c>
      <c r="X97" s="12" t="s">
        <v>794</v>
      </c>
      <c r="Y97" s="12" t="s">
        <v>784</v>
      </c>
      <c r="Z97" s="12" t="s">
        <v>807</v>
      </c>
      <c r="AA97" s="12" t="s">
        <v>861</v>
      </c>
      <c r="AB97" s="12" t="s">
        <v>862</v>
      </c>
      <c r="AC97" s="12" t="s">
        <v>724</v>
      </c>
      <c r="AD97" s="12" t="s">
        <v>709</v>
      </c>
      <c r="AE97" s="12" t="s">
        <v>804</v>
      </c>
      <c r="AF97" s="19" t="s">
        <v>740</v>
      </c>
    </row>
    <row r="98" spans="1:32" x14ac:dyDescent="0.3">
      <c r="A98" s="8">
        <v>131</v>
      </c>
      <c r="B98" s="8" t="b">
        <v>1</v>
      </c>
      <c r="C98" s="8" t="b">
        <v>0</v>
      </c>
      <c r="D98" s="8">
        <v>98</v>
      </c>
      <c r="E98" s="8">
        <v>-19</v>
      </c>
      <c r="F98" s="8">
        <v>1</v>
      </c>
      <c r="G98" s="8" t="b">
        <v>0</v>
      </c>
      <c r="H98" s="8">
        <v>89</v>
      </c>
      <c r="I98" s="8"/>
      <c r="J98" s="20">
        <v>79</v>
      </c>
      <c r="K98" s="139"/>
      <c r="L98" s="8" t="s">
        <v>863</v>
      </c>
      <c r="M98" s="13">
        <v>7</v>
      </c>
      <c r="N98" s="18">
        <v>25</v>
      </c>
      <c r="O98" s="18">
        <v>22</v>
      </c>
      <c r="P98" s="13" t="s">
        <v>700</v>
      </c>
      <c r="Q98" s="13" t="s">
        <v>701</v>
      </c>
      <c r="R98" s="13" t="s">
        <v>714</v>
      </c>
      <c r="S98" s="8">
        <v>466583216</v>
      </c>
      <c r="T98" s="8" t="b">
        <v>1</v>
      </c>
      <c r="U98" s="12" t="s">
        <v>445</v>
      </c>
      <c r="V98" s="12" t="b">
        <v>1</v>
      </c>
      <c r="W98" s="12" t="b">
        <v>0</v>
      </c>
      <c r="X98" s="12" t="s">
        <v>794</v>
      </c>
      <c r="Y98" s="12" t="s">
        <v>758</v>
      </c>
      <c r="Z98" s="12" t="s">
        <v>748</v>
      </c>
      <c r="AA98" s="12" t="s">
        <v>736</v>
      </c>
      <c r="AB98" s="12" t="s">
        <v>862</v>
      </c>
      <c r="AC98" s="12" t="s">
        <v>767</v>
      </c>
      <c r="AD98" s="12" t="s">
        <v>795</v>
      </c>
      <c r="AE98" s="12" t="s">
        <v>804</v>
      </c>
      <c r="AF98" s="19" t="s">
        <v>817</v>
      </c>
    </row>
    <row r="99" spans="1:32" x14ac:dyDescent="0.3">
      <c r="A99" s="8">
        <v>267</v>
      </c>
      <c r="B99" s="8" t="b">
        <v>0</v>
      </c>
      <c r="C99" s="8" t="b">
        <v>0</v>
      </c>
      <c r="D99" s="8">
        <v>20</v>
      </c>
      <c r="E99" s="8">
        <v>70</v>
      </c>
      <c r="F99" s="8">
        <v>1</v>
      </c>
      <c r="G99" s="8" t="b">
        <v>1</v>
      </c>
      <c r="H99" s="8">
        <v>90</v>
      </c>
      <c r="I99" s="8"/>
      <c r="J99" s="20">
        <v>90</v>
      </c>
      <c r="K99" s="139"/>
      <c r="L99" s="8" t="s">
        <v>864</v>
      </c>
      <c r="M99" s="13">
        <v>6</v>
      </c>
      <c r="N99" s="18">
        <v>19</v>
      </c>
      <c r="O99" s="18">
        <v>20</v>
      </c>
      <c r="P99" s="13" t="s">
        <v>702</v>
      </c>
      <c r="Q99" s="13" t="s">
        <v>701</v>
      </c>
      <c r="R99" s="13" t="s">
        <v>712</v>
      </c>
      <c r="S99" s="8">
        <v>98730808</v>
      </c>
      <c r="T99" s="8" t="b">
        <v>1</v>
      </c>
      <c r="U99" s="12" t="s">
        <v>474</v>
      </c>
      <c r="V99" s="12" t="b">
        <v>1</v>
      </c>
      <c r="W99" s="12" t="b">
        <v>0</v>
      </c>
      <c r="X99" s="12" t="s">
        <v>703</v>
      </c>
      <c r="Y99" s="12" t="s">
        <v>704</v>
      </c>
      <c r="Z99" s="12" t="s">
        <v>705</v>
      </c>
      <c r="AA99" s="12" t="s">
        <v>781</v>
      </c>
      <c r="AB99" s="12" t="s">
        <v>707</v>
      </c>
      <c r="AC99" s="12" t="s">
        <v>708</v>
      </c>
      <c r="AD99" s="12" t="s">
        <v>709</v>
      </c>
      <c r="AE99" s="12" t="s">
        <v>820</v>
      </c>
      <c r="AF99" s="19" t="s">
        <v>711</v>
      </c>
    </row>
    <row r="100" spans="1:32" x14ac:dyDescent="0.3">
      <c r="A100" s="8">
        <v>147</v>
      </c>
      <c r="B100" s="8" t="b">
        <v>0</v>
      </c>
      <c r="C100" s="8" t="b">
        <v>0</v>
      </c>
      <c r="D100" s="8">
        <v>20</v>
      </c>
      <c r="E100" s="8">
        <v>70</v>
      </c>
      <c r="F100" s="8">
        <v>2</v>
      </c>
      <c r="G100" s="8" t="b">
        <v>1</v>
      </c>
      <c r="H100" s="8">
        <v>91</v>
      </c>
      <c r="I100" s="8"/>
      <c r="J100" s="20">
        <v>90</v>
      </c>
      <c r="K100" s="139"/>
      <c r="L100" s="8" t="s">
        <v>865</v>
      </c>
      <c r="M100" s="13">
        <v>5</v>
      </c>
      <c r="N100" s="18">
        <v>21</v>
      </c>
      <c r="O100" s="18">
        <v>20</v>
      </c>
      <c r="P100" s="13" t="s">
        <v>700</v>
      </c>
      <c r="Q100" s="13" t="s">
        <v>713</v>
      </c>
      <c r="R100" s="13" t="s">
        <v>714</v>
      </c>
      <c r="S100" s="8">
        <v>2145832036</v>
      </c>
      <c r="T100" s="8" t="b">
        <v>0</v>
      </c>
      <c r="U100" s="12" t="s">
        <v>436</v>
      </c>
      <c r="V100" s="12" t="b">
        <v>0</v>
      </c>
      <c r="W100" s="12" t="b">
        <v>0</v>
      </c>
      <c r="X100" s="12" t="s">
        <v>703</v>
      </c>
      <c r="Y100" s="12" t="s">
        <v>792</v>
      </c>
      <c r="Z100" s="12" t="s">
        <v>731</v>
      </c>
      <c r="AA100" s="12" t="s">
        <v>706</v>
      </c>
      <c r="AB100" s="12" t="s">
        <v>707</v>
      </c>
      <c r="AC100" s="12" t="s">
        <v>813</v>
      </c>
      <c r="AD100" s="12" t="s">
        <v>709</v>
      </c>
      <c r="AE100" s="12" t="s">
        <v>710</v>
      </c>
      <c r="AF100" s="19" t="s">
        <v>711</v>
      </c>
    </row>
    <row r="101" spans="1:32" x14ac:dyDescent="0.3">
      <c r="A101" s="8">
        <v>191</v>
      </c>
      <c r="B101" s="8" t="b">
        <v>0</v>
      </c>
      <c r="C101" s="8" t="b">
        <v>0</v>
      </c>
      <c r="D101" s="8">
        <v>20</v>
      </c>
      <c r="E101" s="8">
        <v>70</v>
      </c>
      <c r="F101" s="8">
        <v>3</v>
      </c>
      <c r="G101" s="8" t="b">
        <v>1</v>
      </c>
      <c r="H101" s="8">
        <v>92</v>
      </c>
      <c r="I101" s="8"/>
      <c r="J101" s="20">
        <v>90</v>
      </c>
      <c r="K101" s="139"/>
      <c r="L101" s="8" t="s">
        <v>866</v>
      </c>
      <c r="M101" s="13">
        <v>5</v>
      </c>
      <c r="N101" s="18">
        <v>21</v>
      </c>
      <c r="O101" s="18">
        <v>20</v>
      </c>
      <c r="P101" s="13" t="s">
        <v>702</v>
      </c>
      <c r="Q101" s="13" t="s">
        <v>713</v>
      </c>
      <c r="R101" s="13" t="s">
        <v>714</v>
      </c>
      <c r="S101" s="8">
        <v>2062233454</v>
      </c>
      <c r="T101" s="8" t="b">
        <v>0</v>
      </c>
      <c r="U101" s="12" t="s">
        <v>439</v>
      </c>
      <c r="V101" s="12" t="b">
        <v>0</v>
      </c>
      <c r="W101" s="12" t="b">
        <v>0</v>
      </c>
      <c r="X101" s="12" t="s">
        <v>703</v>
      </c>
      <c r="Y101" s="12" t="s">
        <v>792</v>
      </c>
      <c r="Z101" s="12" t="s">
        <v>731</v>
      </c>
      <c r="AA101" s="12" t="s">
        <v>706</v>
      </c>
      <c r="AB101" s="12" t="s">
        <v>707</v>
      </c>
      <c r="AC101" s="12" t="s">
        <v>813</v>
      </c>
      <c r="AD101" s="12" t="s">
        <v>709</v>
      </c>
      <c r="AE101" s="12" t="s">
        <v>710</v>
      </c>
      <c r="AF101" s="19" t="s">
        <v>711</v>
      </c>
    </row>
    <row r="102" spans="1:32" x14ac:dyDescent="0.3">
      <c r="A102" s="8">
        <v>293</v>
      </c>
      <c r="B102" s="8" t="b">
        <v>1</v>
      </c>
      <c r="C102" s="8" t="b">
        <v>0</v>
      </c>
      <c r="D102" s="8">
        <v>20</v>
      </c>
      <c r="E102" s="8">
        <v>70</v>
      </c>
      <c r="F102" s="8">
        <v>4</v>
      </c>
      <c r="G102" s="8" t="b">
        <v>1</v>
      </c>
      <c r="H102" s="8">
        <v>93</v>
      </c>
      <c r="I102" s="8"/>
      <c r="J102" s="20">
        <v>90</v>
      </c>
      <c r="K102" s="139"/>
      <c r="L102" s="8" t="s">
        <v>867</v>
      </c>
      <c r="M102" s="13">
        <v>7</v>
      </c>
      <c r="N102" s="18">
        <v>19</v>
      </c>
      <c r="O102" s="18">
        <v>20</v>
      </c>
      <c r="P102" s="13" t="s">
        <v>700</v>
      </c>
      <c r="Q102" s="13" t="s">
        <v>713</v>
      </c>
      <c r="R102" s="13" t="s">
        <v>714</v>
      </c>
      <c r="S102" s="8">
        <v>16511347</v>
      </c>
      <c r="T102" s="8" t="b">
        <v>1</v>
      </c>
      <c r="U102" s="12" t="s">
        <v>436</v>
      </c>
      <c r="V102" s="12" t="b">
        <v>1</v>
      </c>
      <c r="W102" s="12" t="b">
        <v>0</v>
      </c>
      <c r="X102" s="12" t="s">
        <v>794</v>
      </c>
      <c r="Y102" s="12" t="s">
        <v>784</v>
      </c>
      <c r="Z102" s="12" t="s">
        <v>743</v>
      </c>
      <c r="AA102" s="12" t="s">
        <v>846</v>
      </c>
      <c r="AB102" s="12" t="s">
        <v>850</v>
      </c>
      <c r="AC102" s="12" t="s">
        <v>767</v>
      </c>
      <c r="AD102" s="12" t="s">
        <v>868</v>
      </c>
      <c r="AE102" s="12" t="s">
        <v>745</v>
      </c>
      <c r="AF102" s="19" t="s">
        <v>746</v>
      </c>
    </row>
    <row r="103" spans="1:32" x14ac:dyDescent="0.3">
      <c r="A103" s="8">
        <v>9</v>
      </c>
      <c r="B103" s="8" t="b">
        <v>0</v>
      </c>
      <c r="C103" s="8" t="b">
        <v>0</v>
      </c>
      <c r="D103" s="8">
        <v>20</v>
      </c>
      <c r="E103" s="8">
        <v>70</v>
      </c>
      <c r="F103" s="8">
        <v>5</v>
      </c>
      <c r="G103" s="8" t="b">
        <v>1</v>
      </c>
      <c r="H103" s="8">
        <v>94</v>
      </c>
      <c r="I103" s="8"/>
      <c r="J103" s="20">
        <v>90</v>
      </c>
      <c r="K103" s="139"/>
      <c r="L103" s="8" t="s">
        <v>869</v>
      </c>
      <c r="M103" s="13">
        <v>6</v>
      </c>
      <c r="N103" s="18">
        <v>19</v>
      </c>
      <c r="O103" s="18">
        <v>20</v>
      </c>
      <c r="P103" s="13" t="s">
        <v>700</v>
      </c>
      <c r="Q103" s="13" t="s">
        <v>713</v>
      </c>
      <c r="R103" s="13" t="s">
        <v>714</v>
      </c>
      <c r="S103" s="8">
        <v>1088075867</v>
      </c>
      <c r="T103" s="8" t="b">
        <v>1</v>
      </c>
      <c r="U103" s="12" t="s">
        <v>1</v>
      </c>
      <c r="V103" s="12" t="b">
        <v>1</v>
      </c>
      <c r="W103" s="12" t="b">
        <v>0</v>
      </c>
      <c r="X103" s="12" t="s">
        <v>794</v>
      </c>
      <c r="Y103" s="12" t="s">
        <v>720</v>
      </c>
      <c r="Z103" s="12" t="s">
        <v>721</v>
      </c>
      <c r="AA103" s="12" t="s">
        <v>754</v>
      </c>
      <c r="AB103" s="12" t="s">
        <v>707</v>
      </c>
      <c r="AC103" s="12" t="s">
        <v>767</v>
      </c>
      <c r="AD103" s="12" t="s">
        <v>787</v>
      </c>
      <c r="AE103" s="12" t="s">
        <v>726</v>
      </c>
      <c r="AF103" s="19" t="s">
        <v>870</v>
      </c>
    </row>
    <row r="104" spans="1:32" x14ac:dyDescent="0.3">
      <c r="A104" s="8">
        <v>1285</v>
      </c>
      <c r="B104" s="8" t="b">
        <v>1</v>
      </c>
      <c r="C104" s="8" t="b">
        <v>0</v>
      </c>
      <c r="D104" s="8">
        <v>20</v>
      </c>
      <c r="E104" s="8">
        <v>70</v>
      </c>
      <c r="F104" s="8">
        <v>1</v>
      </c>
      <c r="G104" s="8" t="b">
        <v>0</v>
      </c>
      <c r="H104" s="8">
        <v>95</v>
      </c>
      <c r="I104" s="8"/>
      <c r="J104" s="20">
        <v>90</v>
      </c>
      <c r="K104" s="139"/>
      <c r="L104" s="8" t="s">
        <v>871</v>
      </c>
      <c r="M104" s="13">
        <v>6</v>
      </c>
      <c r="N104" s="18">
        <v>19</v>
      </c>
      <c r="O104" s="18">
        <v>20</v>
      </c>
      <c r="P104" s="13" t="s">
        <v>702</v>
      </c>
      <c r="Q104" s="13" t="s">
        <v>713</v>
      </c>
      <c r="R104" s="13" t="s">
        <v>712</v>
      </c>
      <c r="S104" s="8">
        <v>595854238</v>
      </c>
      <c r="T104" s="8" t="b">
        <v>1</v>
      </c>
      <c r="U104" s="12" t="s">
        <v>454</v>
      </c>
      <c r="V104" s="12" t="b">
        <v>1</v>
      </c>
      <c r="W104" s="12" t="b">
        <v>0</v>
      </c>
      <c r="X104" s="12" t="s">
        <v>794</v>
      </c>
      <c r="Y104" s="12" t="s">
        <v>704</v>
      </c>
      <c r="Z104" s="12" t="s">
        <v>748</v>
      </c>
      <c r="AA104" s="12" t="s">
        <v>849</v>
      </c>
      <c r="AB104" s="12" t="s">
        <v>723</v>
      </c>
      <c r="AC104" s="12" t="s">
        <v>708</v>
      </c>
      <c r="AD104" s="12" t="s">
        <v>738</v>
      </c>
      <c r="AE104" s="12" t="s">
        <v>739</v>
      </c>
      <c r="AF104" s="19" t="s">
        <v>746</v>
      </c>
    </row>
    <row r="105" spans="1:32" x14ac:dyDescent="0.3">
      <c r="A105" s="8">
        <v>100</v>
      </c>
      <c r="B105" s="8" t="b">
        <v>0</v>
      </c>
      <c r="C105" s="8" t="b">
        <v>0</v>
      </c>
      <c r="D105" s="8">
        <v>98</v>
      </c>
      <c r="E105" s="8">
        <v>-8</v>
      </c>
      <c r="F105" s="8">
        <v>2</v>
      </c>
      <c r="G105" s="8" t="b">
        <v>0</v>
      </c>
      <c r="H105" s="8">
        <v>96</v>
      </c>
      <c r="I105" s="8"/>
      <c r="J105" s="20">
        <v>90</v>
      </c>
      <c r="K105" s="139"/>
      <c r="L105" s="8" t="s">
        <v>872</v>
      </c>
      <c r="M105" s="13">
        <v>6</v>
      </c>
      <c r="N105" s="18">
        <v>23</v>
      </c>
      <c r="O105" s="18">
        <v>20</v>
      </c>
      <c r="P105" s="13" t="s">
        <v>702</v>
      </c>
      <c r="Q105" s="13" t="s">
        <v>713</v>
      </c>
      <c r="R105" s="13" t="s">
        <v>702</v>
      </c>
      <c r="S105" s="8">
        <v>926729596</v>
      </c>
      <c r="T105" s="8" t="b">
        <v>1</v>
      </c>
      <c r="U105" s="12" t="s">
        <v>471</v>
      </c>
      <c r="V105" s="12" t="b">
        <v>0</v>
      </c>
      <c r="W105" s="12" t="b">
        <v>0</v>
      </c>
      <c r="X105" s="12" t="s">
        <v>703</v>
      </c>
      <c r="Y105" s="12" t="s">
        <v>704</v>
      </c>
      <c r="Z105" s="12" t="s">
        <v>705</v>
      </c>
      <c r="AA105" s="12" t="s">
        <v>781</v>
      </c>
      <c r="AB105" s="12" t="s">
        <v>707</v>
      </c>
      <c r="AC105" s="12" t="s">
        <v>813</v>
      </c>
      <c r="AD105" s="12" t="s">
        <v>709</v>
      </c>
      <c r="AE105" s="12" t="s">
        <v>710</v>
      </c>
      <c r="AF105" s="19" t="s">
        <v>711</v>
      </c>
    </row>
    <row r="106" spans="1:32" x14ac:dyDescent="0.3">
      <c r="A106" s="8">
        <v>148</v>
      </c>
      <c r="B106" s="8" t="b">
        <v>1</v>
      </c>
      <c r="C106" s="8" t="b">
        <v>0</v>
      </c>
      <c r="D106" s="8">
        <v>98</v>
      </c>
      <c r="E106" s="8">
        <v>-8</v>
      </c>
      <c r="F106" s="8">
        <v>3</v>
      </c>
      <c r="G106" s="8" t="b">
        <v>0</v>
      </c>
      <c r="H106" s="8">
        <v>97</v>
      </c>
      <c r="I106" s="8"/>
      <c r="J106" s="20">
        <v>90</v>
      </c>
      <c r="K106" s="139"/>
      <c r="L106" s="8" t="s">
        <v>873</v>
      </c>
      <c r="M106" s="13">
        <v>7</v>
      </c>
      <c r="N106" s="18">
        <v>23</v>
      </c>
      <c r="O106" s="18">
        <v>20</v>
      </c>
      <c r="P106" s="13" t="s">
        <v>700</v>
      </c>
      <c r="Q106" s="13" t="s">
        <v>713</v>
      </c>
      <c r="R106" s="13" t="s">
        <v>702</v>
      </c>
      <c r="S106" s="8">
        <v>640975206</v>
      </c>
      <c r="T106" s="8" t="b">
        <v>1</v>
      </c>
      <c r="U106" s="12" t="s">
        <v>469</v>
      </c>
      <c r="V106" s="12" t="b">
        <v>1</v>
      </c>
      <c r="W106" s="12" t="b">
        <v>0</v>
      </c>
      <c r="X106" s="12" t="s">
        <v>794</v>
      </c>
      <c r="Y106" s="12" t="s">
        <v>824</v>
      </c>
      <c r="Z106" s="12" t="s">
        <v>807</v>
      </c>
      <c r="AA106" s="12" t="s">
        <v>803</v>
      </c>
      <c r="AB106" s="12" t="s">
        <v>837</v>
      </c>
      <c r="AC106" s="12" t="s">
        <v>767</v>
      </c>
      <c r="AD106" s="12" t="s">
        <v>787</v>
      </c>
      <c r="AE106" s="12" t="s">
        <v>745</v>
      </c>
      <c r="AF106" s="19" t="s">
        <v>844</v>
      </c>
    </row>
    <row r="107" spans="1:32" x14ac:dyDescent="0.3">
      <c r="A107" s="8">
        <v>227</v>
      </c>
      <c r="B107" s="8" t="b">
        <v>1</v>
      </c>
      <c r="C107" s="8" t="b">
        <v>0</v>
      </c>
      <c r="D107" s="8">
        <v>20</v>
      </c>
      <c r="E107" s="8">
        <v>70</v>
      </c>
      <c r="F107" s="8">
        <v>4</v>
      </c>
      <c r="G107" s="8" t="b">
        <v>0</v>
      </c>
      <c r="H107" s="8">
        <v>98</v>
      </c>
      <c r="I107" s="8"/>
      <c r="J107" s="20">
        <v>90</v>
      </c>
      <c r="K107" s="139"/>
      <c r="L107" s="8" t="s">
        <v>874</v>
      </c>
      <c r="M107" s="13">
        <v>6</v>
      </c>
      <c r="N107" s="18">
        <v>19</v>
      </c>
      <c r="O107" s="18">
        <v>20</v>
      </c>
      <c r="P107" s="13" t="s">
        <v>700</v>
      </c>
      <c r="Q107" s="13" t="s">
        <v>713</v>
      </c>
      <c r="R107" s="13" t="s">
        <v>702</v>
      </c>
      <c r="S107" s="8">
        <v>1425758906</v>
      </c>
      <c r="T107" s="8" t="b">
        <v>1</v>
      </c>
      <c r="U107" s="12" t="s">
        <v>454</v>
      </c>
      <c r="V107" s="12" t="b">
        <v>0</v>
      </c>
      <c r="W107" s="12" t="b">
        <v>0</v>
      </c>
      <c r="X107" s="12" t="s">
        <v>794</v>
      </c>
      <c r="Y107" s="12" t="s">
        <v>758</v>
      </c>
      <c r="Z107" s="12" t="s">
        <v>748</v>
      </c>
      <c r="AA107" s="12" t="s">
        <v>749</v>
      </c>
      <c r="AB107" s="12" t="s">
        <v>750</v>
      </c>
      <c r="AC107" s="12" t="s">
        <v>875</v>
      </c>
      <c r="AD107" s="12" t="s">
        <v>709</v>
      </c>
      <c r="AE107" s="12" t="s">
        <v>831</v>
      </c>
      <c r="AF107" s="19" t="s">
        <v>751</v>
      </c>
    </row>
    <row r="108" spans="1:32" x14ac:dyDescent="0.3">
      <c r="A108" s="8">
        <v>239</v>
      </c>
      <c r="B108" s="8" t="b">
        <v>1</v>
      </c>
      <c r="C108" s="8" t="b">
        <v>0</v>
      </c>
      <c r="D108" s="8">
        <v>20</v>
      </c>
      <c r="E108" s="8">
        <v>79</v>
      </c>
      <c r="F108" s="8">
        <v>1</v>
      </c>
      <c r="G108" s="8" t="b">
        <v>1</v>
      </c>
      <c r="H108" s="8">
        <v>99</v>
      </c>
      <c r="I108" s="8"/>
      <c r="J108" s="20">
        <v>99</v>
      </c>
      <c r="K108" s="139"/>
      <c r="L108" s="8" t="s">
        <v>876</v>
      </c>
      <c r="M108" s="13">
        <v>7</v>
      </c>
      <c r="N108" s="18">
        <v>17</v>
      </c>
      <c r="O108" s="18">
        <v>18</v>
      </c>
      <c r="P108" s="13" t="s">
        <v>700</v>
      </c>
      <c r="Q108" s="13" t="s">
        <v>713</v>
      </c>
      <c r="R108" s="13" t="s">
        <v>702</v>
      </c>
      <c r="S108" s="8">
        <v>2017821666</v>
      </c>
      <c r="T108" s="8" t="b">
        <v>1</v>
      </c>
      <c r="U108" s="12" t="s">
        <v>454</v>
      </c>
      <c r="V108" s="12" t="b">
        <v>1</v>
      </c>
      <c r="W108" s="12" t="b">
        <v>0</v>
      </c>
      <c r="X108" s="12" t="s">
        <v>794</v>
      </c>
      <c r="Y108" s="12" t="s">
        <v>778</v>
      </c>
      <c r="Z108" s="12" t="s">
        <v>743</v>
      </c>
      <c r="AA108" s="12" t="s">
        <v>749</v>
      </c>
      <c r="AB108" s="12" t="s">
        <v>755</v>
      </c>
      <c r="AC108" s="12" t="s">
        <v>724</v>
      </c>
      <c r="AD108" s="12" t="s">
        <v>761</v>
      </c>
      <c r="AE108" s="12" t="s">
        <v>726</v>
      </c>
      <c r="AF108" s="19" t="s">
        <v>817</v>
      </c>
    </row>
    <row r="109" spans="1:32" x14ac:dyDescent="0.3">
      <c r="A109" s="8">
        <v>189</v>
      </c>
      <c r="B109" s="8" t="b">
        <v>0</v>
      </c>
      <c r="C109" s="8" t="b">
        <v>0</v>
      </c>
      <c r="D109" s="8">
        <v>98</v>
      </c>
      <c r="E109" s="8">
        <v>1</v>
      </c>
      <c r="F109" s="8">
        <v>2</v>
      </c>
      <c r="G109" s="8" t="b">
        <v>1</v>
      </c>
      <c r="H109" s="8">
        <v>100</v>
      </c>
      <c r="I109" s="8"/>
      <c r="J109" s="20">
        <v>99</v>
      </c>
      <c r="K109" s="139"/>
      <c r="L109" s="8" t="s">
        <v>877</v>
      </c>
      <c r="M109" s="13">
        <v>6</v>
      </c>
      <c r="N109" s="18">
        <v>21</v>
      </c>
      <c r="O109" s="18">
        <v>18</v>
      </c>
      <c r="P109" s="13" t="s">
        <v>700</v>
      </c>
      <c r="Q109" s="13" t="s">
        <v>701</v>
      </c>
      <c r="R109" s="13" t="s">
        <v>714</v>
      </c>
      <c r="S109" s="8">
        <v>821030200</v>
      </c>
      <c r="T109" s="8" t="b">
        <v>1</v>
      </c>
      <c r="U109" s="12" t="s">
        <v>451</v>
      </c>
      <c r="V109" s="12" t="b">
        <v>1</v>
      </c>
      <c r="W109" s="12" t="b">
        <v>1</v>
      </c>
      <c r="X109" s="12" t="s">
        <v>703</v>
      </c>
      <c r="Y109" s="12" t="s">
        <v>704</v>
      </c>
      <c r="Z109" s="12" t="s">
        <v>705</v>
      </c>
      <c r="AA109" s="12" t="s">
        <v>781</v>
      </c>
      <c r="AB109" s="12" t="s">
        <v>707</v>
      </c>
      <c r="AC109" s="12" t="s">
        <v>708</v>
      </c>
      <c r="AD109" s="12" t="s">
        <v>802</v>
      </c>
      <c r="AE109" s="12" t="s">
        <v>710</v>
      </c>
      <c r="AF109" s="19" t="s">
        <v>711</v>
      </c>
    </row>
    <row r="110" spans="1:32" x14ac:dyDescent="0.3">
      <c r="A110" s="8">
        <v>146</v>
      </c>
      <c r="B110" s="8" t="b">
        <v>1</v>
      </c>
      <c r="C110" s="8" t="b">
        <v>0</v>
      </c>
      <c r="D110" s="8">
        <v>98</v>
      </c>
      <c r="E110" s="8">
        <v>1</v>
      </c>
      <c r="F110" s="8">
        <v>3</v>
      </c>
      <c r="G110" s="8" t="b">
        <v>1</v>
      </c>
      <c r="H110" s="8">
        <v>101</v>
      </c>
      <c r="I110" s="8"/>
      <c r="J110" s="20">
        <v>99</v>
      </c>
      <c r="K110" s="139"/>
      <c r="L110" s="8" t="s">
        <v>653</v>
      </c>
      <c r="M110" s="13">
        <v>6</v>
      </c>
      <c r="N110" s="18">
        <v>21</v>
      </c>
      <c r="O110" s="18">
        <v>18</v>
      </c>
      <c r="P110" s="13" t="s">
        <v>700</v>
      </c>
      <c r="Q110" s="13" t="s">
        <v>701</v>
      </c>
      <c r="R110" s="13" t="s">
        <v>714</v>
      </c>
      <c r="S110" s="8">
        <v>2125502312</v>
      </c>
      <c r="T110" s="8" t="b">
        <v>1</v>
      </c>
      <c r="U110" s="12" t="s">
        <v>451</v>
      </c>
      <c r="V110" s="12" t="b">
        <v>0</v>
      </c>
      <c r="W110" s="12" t="b">
        <v>1</v>
      </c>
      <c r="X110" s="12" t="s">
        <v>794</v>
      </c>
      <c r="Y110" s="12" t="s">
        <v>758</v>
      </c>
      <c r="Z110" s="12" t="s">
        <v>748</v>
      </c>
      <c r="AA110" s="12" t="s">
        <v>846</v>
      </c>
      <c r="AB110" s="12" t="s">
        <v>862</v>
      </c>
      <c r="AC110" s="12" t="s">
        <v>878</v>
      </c>
      <c r="AD110" s="12" t="s">
        <v>709</v>
      </c>
      <c r="AE110" s="12" t="s">
        <v>831</v>
      </c>
      <c r="AF110" s="19" t="s">
        <v>844</v>
      </c>
    </row>
    <row r="111" spans="1:32" x14ac:dyDescent="0.3">
      <c r="A111" s="8">
        <v>152</v>
      </c>
      <c r="B111" s="8" t="b">
        <v>0</v>
      </c>
      <c r="C111" s="8" t="b">
        <v>0</v>
      </c>
      <c r="D111" s="8">
        <v>20</v>
      </c>
      <c r="E111" s="8">
        <v>79</v>
      </c>
      <c r="F111" s="8">
        <v>4</v>
      </c>
      <c r="G111" s="8" t="b">
        <v>1</v>
      </c>
      <c r="H111" s="8">
        <v>102</v>
      </c>
      <c r="I111" s="8"/>
      <c r="J111" s="20">
        <v>99</v>
      </c>
      <c r="K111" s="139"/>
      <c r="L111" s="8" t="s">
        <v>879</v>
      </c>
      <c r="M111" s="13">
        <v>6</v>
      </c>
      <c r="N111" s="18">
        <v>19</v>
      </c>
      <c r="O111" s="18">
        <v>18</v>
      </c>
      <c r="P111" s="13" t="s">
        <v>700</v>
      </c>
      <c r="Q111" s="13" t="s">
        <v>701</v>
      </c>
      <c r="R111" s="13" t="s">
        <v>702</v>
      </c>
      <c r="S111" s="8">
        <v>959438737</v>
      </c>
      <c r="T111" s="8" t="b">
        <v>1</v>
      </c>
      <c r="U111" s="12" t="s">
        <v>448</v>
      </c>
      <c r="V111" s="12" t="b">
        <v>1</v>
      </c>
      <c r="W111" s="12" t="b">
        <v>1</v>
      </c>
      <c r="X111" s="12" t="s">
        <v>703</v>
      </c>
      <c r="Y111" s="12" t="s">
        <v>704</v>
      </c>
      <c r="Z111" s="12" t="s">
        <v>705</v>
      </c>
      <c r="AA111" s="12" t="s">
        <v>706</v>
      </c>
      <c r="AB111" s="12" t="s">
        <v>755</v>
      </c>
      <c r="AC111" s="12" t="s">
        <v>708</v>
      </c>
      <c r="AD111" s="12" t="s">
        <v>802</v>
      </c>
      <c r="AE111" s="12" t="s">
        <v>710</v>
      </c>
      <c r="AF111" s="19" t="s">
        <v>711</v>
      </c>
    </row>
    <row r="112" spans="1:32" x14ac:dyDescent="0.3">
      <c r="A112" s="8">
        <v>24</v>
      </c>
      <c r="B112" s="8" t="b">
        <v>1</v>
      </c>
      <c r="C112" s="8" t="b">
        <v>0</v>
      </c>
      <c r="D112" s="8">
        <v>20</v>
      </c>
      <c r="E112" s="8">
        <v>79</v>
      </c>
      <c r="F112" s="8">
        <v>5</v>
      </c>
      <c r="G112" s="8" t="b">
        <v>1</v>
      </c>
      <c r="H112" s="8">
        <v>103</v>
      </c>
      <c r="I112" s="8"/>
      <c r="J112" s="20">
        <v>99</v>
      </c>
      <c r="K112" s="139"/>
      <c r="L112" s="8" t="s">
        <v>880</v>
      </c>
      <c r="M112" s="13">
        <v>6</v>
      </c>
      <c r="N112" s="18">
        <v>19</v>
      </c>
      <c r="O112" s="18">
        <v>18</v>
      </c>
      <c r="P112" s="13" t="s">
        <v>700</v>
      </c>
      <c r="Q112" s="13" t="s">
        <v>713</v>
      </c>
      <c r="R112" s="13" t="s">
        <v>702</v>
      </c>
      <c r="S112" s="8">
        <v>1612308347</v>
      </c>
      <c r="T112" s="8" t="b">
        <v>1</v>
      </c>
      <c r="U112" s="12" t="s">
        <v>1</v>
      </c>
      <c r="V112" s="12" t="b">
        <v>1</v>
      </c>
      <c r="W112" s="12" t="b">
        <v>0</v>
      </c>
      <c r="X112" s="12" t="s">
        <v>881</v>
      </c>
      <c r="Y112" s="12" t="s">
        <v>778</v>
      </c>
      <c r="Z112" s="12" t="s">
        <v>743</v>
      </c>
      <c r="AA112" s="12" t="s">
        <v>749</v>
      </c>
      <c r="AB112" s="12" t="s">
        <v>850</v>
      </c>
      <c r="AC112" s="12" t="s">
        <v>724</v>
      </c>
      <c r="AD112" s="12" t="s">
        <v>882</v>
      </c>
      <c r="AE112" s="12" t="s">
        <v>745</v>
      </c>
      <c r="AF112" s="19" t="s">
        <v>711</v>
      </c>
    </row>
    <row r="113" spans="1:32" x14ac:dyDescent="0.3">
      <c r="A113" s="8">
        <v>34</v>
      </c>
      <c r="B113" s="8" t="b">
        <v>1</v>
      </c>
      <c r="C113" s="8" t="b">
        <v>0</v>
      </c>
      <c r="D113" s="8">
        <v>98</v>
      </c>
      <c r="E113" s="8">
        <v>1</v>
      </c>
      <c r="F113" s="8">
        <v>1</v>
      </c>
      <c r="G113" s="8" t="b">
        <v>0</v>
      </c>
      <c r="H113" s="8">
        <v>104</v>
      </c>
      <c r="I113" s="8"/>
      <c r="J113" s="20">
        <v>99</v>
      </c>
      <c r="K113" s="139"/>
      <c r="L113" s="8" t="s">
        <v>883</v>
      </c>
      <c r="M113" s="13">
        <v>6</v>
      </c>
      <c r="N113" s="18">
        <v>21</v>
      </c>
      <c r="O113" s="18">
        <v>18</v>
      </c>
      <c r="P113" s="13" t="s">
        <v>702</v>
      </c>
      <c r="Q113" s="13" t="s">
        <v>713</v>
      </c>
      <c r="R113" s="13" t="s">
        <v>714</v>
      </c>
      <c r="S113" s="8">
        <v>208243927</v>
      </c>
      <c r="T113" s="8" t="b">
        <v>1</v>
      </c>
      <c r="U113" s="12" t="s">
        <v>454</v>
      </c>
      <c r="V113" s="12" t="b">
        <v>0</v>
      </c>
      <c r="W113" s="12" t="b">
        <v>0</v>
      </c>
      <c r="X113" s="12" t="s">
        <v>703</v>
      </c>
      <c r="Y113" s="12" t="s">
        <v>704</v>
      </c>
      <c r="Z113" s="12" t="s">
        <v>705</v>
      </c>
      <c r="AA113" s="12" t="s">
        <v>706</v>
      </c>
      <c r="AB113" s="12" t="s">
        <v>755</v>
      </c>
      <c r="AC113" s="12" t="s">
        <v>813</v>
      </c>
      <c r="AD113" s="12" t="s">
        <v>709</v>
      </c>
      <c r="AE113" s="12" t="s">
        <v>710</v>
      </c>
      <c r="AF113" s="19" t="s">
        <v>711</v>
      </c>
    </row>
    <row r="114" spans="1:32" x14ac:dyDescent="0.3">
      <c r="A114" s="8">
        <v>26</v>
      </c>
      <c r="B114" s="8" t="b">
        <v>0</v>
      </c>
      <c r="C114" s="8" t="b">
        <v>0</v>
      </c>
      <c r="D114" s="8">
        <v>20</v>
      </c>
      <c r="E114" s="8">
        <v>79</v>
      </c>
      <c r="F114" s="8">
        <v>2</v>
      </c>
      <c r="G114" s="8" t="b">
        <v>0</v>
      </c>
      <c r="H114" s="8">
        <v>105</v>
      </c>
      <c r="I114" s="8"/>
      <c r="J114" s="20">
        <v>99</v>
      </c>
      <c r="K114" s="139"/>
      <c r="L114" s="8" t="s">
        <v>884</v>
      </c>
      <c r="M114" s="13">
        <v>5</v>
      </c>
      <c r="N114" s="18">
        <v>17</v>
      </c>
      <c r="O114" s="18">
        <v>18</v>
      </c>
      <c r="P114" s="13" t="s">
        <v>702</v>
      </c>
      <c r="Q114" s="13" t="s">
        <v>701</v>
      </c>
      <c r="R114" s="13" t="s">
        <v>702</v>
      </c>
      <c r="S114" s="8">
        <v>41820279</v>
      </c>
      <c r="T114" s="8" t="b">
        <v>1</v>
      </c>
      <c r="U114" s="12" t="s">
        <v>457</v>
      </c>
      <c r="V114" s="12" t="b">
        <v>1</v>
      </c>
      <c r="W114" s="12" t="b">
        <v>0</v>
      </c>
      <c r="X114" s="12" t="s">
        <v>703</v>
      </c>
      <c r="Y114" s="12" t="s">
        <v>792</v>
      </c>
      <c r="Z114" s="12" t="s">
        <v>705</v>
      </c>
      <c r="AA114" s="12" t="s">
        <v>781</v>
      </c>
      <c r="AB114" s="12" t="s">
        <v>707</v>
      </c>
      <c r="AC114" s="12" t="s">
        <v>708</v>
      </c>
      <c r="AD114" s="12" t="s">
        <v>802</v>
      </c>
      <c r="AE114" s="12" t="s">
        <v>710</v>
      </c>
      <c r="AF114" s="19" t="s">
        <v>711</v>
      </c>
    </row>
    <row r="115" spans="1:32" x14ac:dyDescent="0.3">
      <c r="A115" s="8">
        <v>84</v>
      </c>
      <c r="B115" s="8" t="b">
        <v>1</v>
      </c>
      <c r="C115" s="8" t="b">
        <v>0</v>
      </c>
      <c r="D115" s="8">
        <v>98</v>
      </c>
      <c r="E115" s="8">
        <v>1</v>
      </c>
      <c r="F115" s="8">
        <v>3</v>
      </c>
      <c r="G115" s="8" t="b">
        <v>0</v>
      </c>
      <c r="H115" s="8">
        <v>106</v>
      </c>
      <c r="I115" s="8"/>
      <c r="J115" s="20">
        <v>99</v>
      </c>
      <c r="K115" s="139"/>
      <c r="L115" s="8" t="s">
        <v>885</v>
      </c>
      <c r="M115" s="13">
        <v>7</v>
      </c>
      <c r="N115" s="18">
        <v>21</v>
      </c>
      <c r="O115" s="18">
        <v>18</v>
      </c>
      <c r="P115" s="13" t="s">
        <v>700</v>
      </c>
      <c r="Q115" s="13" t="s">
        <v>713</v>
      </c>
      <c r="R115" s="13" t="s">
        <v>702</v>
      </c>
      <c r="S115" s="8">
        <v>518602715</v>
      </c>
      <c r="T115" s="8" t="b">
        <v>1</v>
      </c>
      <c r="U115" s="12" t="s">
        <v>451</v>
      </c>
      <c r="V115" s="12" t="b">
        <v>1</v>
      </c>
      <c r="W115" s="12" t="b">
        <v>1</v>
      </c>
      <c r="X115" s="12" t="s">
        <v>794</v>
      </c>
      <c r="Y115" s="12" t="s">
        <v>720</v>
      </c>
      <c r="Z115" s="12" t="s">
        <v>743</v>
      </c>
      <c r="AA115" s="12" t="s">
        <v>861</v>
      </c>
      <c r="AB115" s="12" t="s">
        <v>760</v>
      </c>
      <c r="AC115" s="12" t="s">
        <v>767</v>
      </c>
      <c r="AD115" s="12" t="s">
        <v>787</v>
      </c>
      <c r="AE115" s="12" t="s">
        <v>886</v>
      </c>
      <c r="AF115" s="19" t="s">
        <v>740</v>
      </c>
    </row>
    <row r="116" spans="1:32" x14ac:dyDescent="0.3">
      <c r="A116" s="8">
        <v>200</v>
      </c>
      <c r="B116" s="8" t="b">
        <v>0</v>
      </c>
      <c r="C116" s="8" t="b">
        <v>0</v>
      </c>
      <c r="D116" s="8">
        <v>20</v>
      </c>
      <c r="E116" s="8">
        <v>79</v>
      </c>
      <c r="F116" s="8">
        <v>4</v>
      </c>
      <c r="G116" s="8" t="b">
        <v>0</v>
      </c>
      <c r="H116" s="8">
        <v>107</v>
      </c>
      <c r="I116" s="8"/>
      <c r="J116" s="20">
        <v>99</v>
      </c>
      <c r="K116" s="139"/>
      <c r="L116" s="8" t="s">
        <v>887</v>
      </c>
      <c r="M116" s="13">
        <v>5</v>
      </c>
      <c r="N116" s="18">
        <v>17</v>
      </c>
      <c r="O116" s="18">
        <v>18</v>
      </c>
      <c r="P116" s="13" t="s">
        <v>700</v>
      </c>
      <c r="Q116" s="13" t="s">
        <v>713</v>
      </c>
      <c r="R116" s="13" t="s">
        <v>702</v>
      </c>
      <c r="S116" s="8">
        <v>180660151</v>
      </c>
      <c r="T116" s="8" t="b">
        <v>1</v>
      </c>
      <c r="U116" s="12" t="s">
        <v>442</v>
      </c>
      <c r="V116" s="12" t="b">
        <v>0</v>
      </c>
      <c r="W116" s="12" t="b">
        <v>1</v>
      </c>
      <c r="X116" s="12" t="s">
        <v>753</v>
      </c>
      <c r="Y116" s="12" t="s">
        <v>792</v>
      </c>
      <c r="Z116" s="12" t="s">
        <v>888</v>
      </c>
      <c r="AA116" s="12" t="s">
        <v>861</v>
      </c>
      <c r="AB116" s="12" t="s">
        <v>889</v>
      </c>
      <c r="AC116" s="12" t="s">
        <v>875</v>
      </c>
      <c r="AD116" s="12" t="s">
        <v>738</v>
      </c>
      <c r="AE116" s="12" t="s">
        <v>726</v>
      </c>
      <c r="AF116" s="19" t="s">
        <v>751</v>
      </c>
    </row>
    <row r="117" spans="1:32" x14ac:dyDescent="0.3">
      <c r="A117" s="8">
        <v>48</v>
      </c>
      <c r="B117" s="8" t="b">
        <v>0</v>
      </c>
      <c r="C117" s="8" t="b">
        <v>0</v>
      </c>
      <c r="D117" s="8">
        <v>20</v>
      </c>
      <c r="E117" s="8">
        <v>79</v>
      </c>
      <c r="F117" s="8">
        <v>5</v>
      </c>
      <c r="G117" s="8" t="b">
        <v>0</v>
      </c>
      <c r="H117" s="8">
        <v>108</v>
      </c>
      <c r="I117" s="8"/>
      <c r="J117" s="20">
        <v>99</v>
      </c>
      <c r="K117" s="139"/>
      <c r="L117" s="8" t="s">
        <v>890</v>
      </c>
      <c r="M117" s="13">
        <v>6</v>
      </c>
      <c r="N117" s="18">
        <v>17</v>
      </c>
      <c r="O117" s="18">
        <v>18</v>
      </c>
      <c r="P117" s="13" t="s">
        <v>700</v>
      </c>
      <c r="Q117" s="13" t="s">
        <v>713</v>
      </c>
      <c r="R117" s="13" t="s">
        <v>714</v>
      </c>
      <c r="S117" s="8">
        <v>806614585</v>
      </c>
      <c r="T117" s="8" t="b">
        <v>1</v>
      </c>
      <c r="U117" s="12" t="s">
        <v>454</v>
      </c>
      <c r="V117" s="12" t="b">
        <v>1</v>
      </c>
      <c r="W117" s="12" t="b">
        <v>0</v>
      </c>
      <c r="X117" s="12" t="s">
        <v>703</v>
      </c>
      <c r="Y117" s="12" t="s">
        <v>704</v>
      </c>
      <c r="Z117" s="12" t="s">
        <v>705</v>
      </c>
      <c r="AA117" s="12" t="s">
        <v>781</v>
      </c>
      <c r="AB117" s="12" t="s">
        <v>707</v>
      </c>
      <c r="AC117" s="12" t="s">
        <v>708</v>
      </c>
      <c r="AD117" s="12" t="s">
        <v>709</v>
      </c>
      <c r="AE117" s="12" t="s">
        <v>710</v>
      </c>
      <c r="AF117" s="19" t="s">
        <v>829</v>
      </c>
    </row>
    <row r="118" spans="1:32" s="9" customFormat="1" x14ac:dyDescent="0.3">
      <c r="A118" s="8">
        <v>89</v>
      </c>
      <c r="B118" s="8" t="b">
        <v>0</v>
      </c>
      <c r="C118" s="8" t="b">
        <v>0</v>
      </c>
      <c r="D118" s="8">
        <v>1</v>
      </c>
      <c r="E118" s="8">
        <v>98</v>
      </c>
      <c r="F118" s="8">
        <v>1</v>
      </c>
      <c r="G118" s="8" t="b">
        <v>1</v>
      </c>
      <c r="H118" s="8">
        <v>109</v>
      </c>
      <c r="I118" s="8"/>
      <c r="J118" s="20">
        <v>99</v>
      </c>
      <c r="K118" s="139"/>
      <c r="L118" s="8" t="s">
        <v>891</v>
      </c>
      <c r="M118" s="13">
        <v>4</v>
      </c>
      <c r="N118" s="18">
        <v>15</v>
      </c>
      <c r="O118" s="18">
        <v>18</v>
      </c>
      <c r="P118" s="13" t="s">
        <v>702</v>
      </c>
      <c r="Q118" s="13" t="s">
        <v>713</v>
      </c>
      <c r="R118" s="13" t="s">
        <v>702</v>
      </c>
      <c r="S118" s="8">
        <v>629427019</v>
      </c>
      <c r="T118" s="8" t="b">
        <v>1</v>
      </c>
      <c r="U118" s="12" t="s">
        <v>474</v>
      </c>
      <c r="V118" s="12" t="b">
        <v>1</v>
      </c>
      <c r="W118" s="12" t="b">
        <v>0</v>
      </c>
      <c r="X118" s="12" t="s">
        <v>892</v>
      </c>
      <c r="Y118" s="12" t="s">
        <v>824</v>
      </c>
      <c r="Z118" s="12" t="s">
        <v>766</v>
      </c>
      <c r="AA118" s="12" t="s">
        <v>893</v>
      </c>
      <c r="AB118" s="12" t="s">
        <v>862</v>
      </c>
      <c r="AC118" s="12" t="s">
        <v>724</v>
      </c>
      <c r="AD118" s="12" t="s">
        <v>709</v>
      </c>
      <c r="AE118" s="12" t="s">
        <v>886</v>
      </c>
      <c r="AF118" s="19" t="s">
        <v>894</v>
      </c>
    </row>
    <row r="119" spans="1:32" x14ac:dyDescent="0.3">
      <c r="A119" s="8">
        <v>45</v>
      </c>
      <c r="B119" s="8" t="b">
        <v>1</v>
      </c>
      <c r="C119" s="8" t="b">
        <v>0</v>
      </c>
      <c r="D119" s="8">
        <v>20</v>
      </c>
      <c r="E119" s="8">
        <v>90</v>
      </c>
      <c r="F119" s="8">
        <v>1</v>
      </c>
      <c r="G119" s="8" t="b">
        <v>0</v>
      </c>
      <c r="H119" s="8">
        <v>110</v>
      </c>
      <c r="I119" s="8"/>
      <c r="J119" s="20">
        <v>110</v>
      </c>
      <c r="K119" s="139"/>
      <c r="L119" s="8" t="s">
        <v>895</v>
      </c>
      <c r="M119" s="13">
        <v>6</v>
      </c>
      <c r="N119" s="18">
        <v>15</v>
      </c>
      <c r="O119" s="18">
        <v>16</v>
      </c>
      <c r="P119" s="13" t="s">
        <v>700</v>
      </c>
      <c r="Q119" s="13" t="s">
        <v>701</v>
      </c>
      <c r="R119" s="13" t="s">
        <v>702</v>
      </c>
      <c r="S119" s="8">
        <v>845853129</v>
      </c>
      <c r="T119" s="8" t="b">
        <v>1</v>
      </c>
      <c r="U119" s="12" t="s">
        <v>451</v>
      </c>
      <c r="V119" s="12" t="b">
        <v>1</v>
      </c>
      <c r="W119" s="12" t="b">
        <v>1</v>
      </c>
      <c r="X119" s="12" t="s">
        <v>703</v>
      </c>
      <c r="Y119" s="12" t="s">
        <v>704</v>
      </c>
      <c r="Z119" s="12" t="s">
        <v>705</v>
      </c>
      <c r="AA119" s="12" t="s">
        <v>706</v>
      </c>
      <c r="AB119" s="12" t="s">
        <v>755</v>
      </c>
      <c r="AC119" s="12" t="s">
        <v>708</v>
      </c>
      <c r="AD119" s="12" t="s">
        <v>709</v>
      </c>
      <c r="AE119" s="12" t="s">
        <v>710</v>
      </c>
      <c r="AF119" s="19" t="s">
        <v>829</v>
      </c>
    </row>
    <row r="120" spans="1:32" x14ac:dyDescent="0.3">
      <c r="A120" s="8">
        <v>256</v>
      </c>
      <c r="B120" s="8" t="b">
        <v>0</v>
      </c>
      <c r="C120" s="8" t="b">
        <v>0</v>
      </c>
      <c r="D120" s="8">
        <v>20</v>
      </c>
      <c r="E120" s="8">
        <v>90</v>
      </c>
      <c r="F120" s="8">
        <v>2</v>
      </c>
      <c r="G120" s="8" t="b">
        <v>0</v>
      </c>
      <c r="H120" s="8">
        <v>111</v>
      </c>
      <c r="I120" s="8"/>
      <c r="J120" s="20">
        <v>110</v>
      </c>
      <c r="K120" s="139"/>
      <c r="L120" s="8" t="s">
        <v>896</v>
      </c>
      <c r="M120" s="13">
        <v>5</v>
      </c>
      <c r="N120" s="18">
        <v>15</v>
      </c>
      <c r="O120" s="18">
        <v>16</v>
      </c>
      <c r="P120" s="13" t="s">
        <v>700</v>
      </c>
      <c r="Q120" s="13" t="s">
        <v>713</v>
      </c>
      <c r="R120" s="13" t="s">
        <v>702</v>
      </c>
      <c r="S120" s="8">
        <v>2094823210</v>
      </c>
      <c r="T120" s="8" t="b">
        <v>1</v>
      </c>
      <c r="U120" s="12" t="s">
        <v>469</v>
      </c>
      <c r="V120" s="12" t="b">
        <v>1</v>
      </c>
      <c r="W120" s="12" t="b">
        <v>0</v>
      </c>
      <c r="X120" s="12" t="s">
        <v>794</v>
      </c>
      <c r="Y120" s="12" t="s">
        <v>778</v>
      </c>
      <c r="Z120" s="12" t="s">
        <v>825</v>
      </c>
      <c r="AA120" s="12" t="s">
        <v>893</v>
      </c>
      <c r="AB120" s="12" t="s">
        <v>723</v>
      </c>
      <c r="AC120" s="12" t="s">
        <v>897</v>
      </c>
      <c r="AD120" s="12" t="s">
        <v>795</v>
      </c>
      <c r="AE120" s="12" t="s">
        <v>745</v>
      </c>
      <c r="AF120" s="19" t="s">
        <v>746</v>
      </c>
    </row>
    <row r="121" spans="1:32" x14ac:dyDescent="0.3">
      <c r="A121" s="8">
        <v>1294</v>
      </c>
      <c r="B121" s="8" t="b">
        <v>0</v>
      </c>
      <c r="C121" s="8" t="b">
        <v>0</v>
      </c>
      <c r="D121" s="8">
        <v>98</v>
      </c>
      <c r="E121" s="8">
        <v>12</v>
      </c>
      <c r="F121" s="8">
        <v>3</v>
      </c>
      <c r="G121" s="8" t="b">
        <v>0</v>
      </c>
      <c r="H121" s="8">
        <v>112</v>
      </c>
      <c r="I121" s="8"/>
      <c r="J121" s="20">
        <v>110</v>
      </c>
      <c r="K121" s="139"/>
      <c r="L121" s="8" t="s">
        <v>898</v>
      </c>
      <c r="M121" s="13">
        <v>6</v>
      </c>
      <c r="N121" s="18">
        <v>19</v>
      </c>
      <c r="O121" s="18">
        <v>16</v>
      </c>
      <c r="P121" s="13" t="s">
        <v>700</v>
      </c>
      <c r="Q121" s="13" t="s">
        <v>713</v>
      </c>
      <c r="R121" s="13" t="s">
        <v>712</v>
      </c>
      <c r="S121" s="8">
        <v>1587663603</v>
      </c>
      <c r="T121" s="8" t="b">
        <v>1</v>
      </c>
      <c r="U121" s="12" t="s">
        <v>451</v>
      </c>
      <c r="V121" s="12" t="b">
        <v>1</v>
      </c>
      <c r="W121" s="12" t="b">
        <v>1</v>
      </c>
      <c r="X121" s="12" t="s">
        <v>703</v>
      </c>
      <c r="Y121" s="12" t="s">
        <v>704</v>
      </c>
      <c r="Z121" s="12" t="s">
        <v>705</v>
      </c>
      <c r="AA121" s="12" t="s">
        <v>781</v>
      </c>
      <c r="AB121" s="12" t="s">
        <v>707</v>
      </c>
      <c r="AC121" s="12" t="s">
        <v>708</v>
      </c>
      <c r="AD121" s="12" t="s">
        <v>709</v>
      </c>
      <c r="AE121" s="12" t="s">
        <v>820</v>
      </c>
      <c r="AF121" s="19" t="s">
        <v>711</v>
      </c>
    </row>
    <row r="122" spans="1:32" x14ac:dyDescent="0.3">
      <c r="A122" s="8">
        <v>1515</v>
      </c>
      <c r="B122" s="8" t="b">
        <v>0</v>
      </c>
      <c r="C122" s="8" t="b">
        <v>0</v>
      </c>
      <c r="D122" s="8">
        <v>98</v>
      </c>
      <c r="E122" s="8">
        <v>12</v>
      </c>
      <c r="F122" s="8">
        <v>4</v>
      </c>
      <c r="G122" s="8" t="b">
        <v>0</v>
      </c>
      <c r="H122" s="8">
        <v>113</v>
      </c>
      <c r="I122" s="8"/>
      <c r="J122" s="20">
        <v>110</v>
      </c>
      <c r="K122" s="139"/>
      <c r="L122" s="8" t="s">
        <v>899</v>
      </c>
      <c r="M122" s="13">
        <v>6</v>
      </c>
      <c r="N122" s="18">
        <v>19</v>
      </c>
      <c r="O122" s="18">
        <v>16</v>
      </c>
      <c r="P122" s="13" t="s">
        <v>702</v>
      </c>
      <c r="Q122" s="13" t="s">
        <v>701</v>
      </c>
      <c r="R122" s="13" t="s">
        <v>712</v>
      </c>
      <c r="S122" s="8">
        <v>1473048373</v>
      </c>
      <c r="T122" s="8" t="b">
        <v>1</v>
      </c>
      <c r="U122" s="12" t="s">
        <v>469</v>
      </c>
      <c r="V122" s="12" t="b">
        <v>1</v>
      </c>
      <c r="W122" s="12" t="b">
        <v>0</v>
      </c>
      <c r="X122" s="12" t="s">
        <v>703</v>
      </c>
      <c r="Y122" s="12" t="s">
        <v>704</v>
      </c>
      <c r="Z122" s="12" t="s">
        <v>705</v>
      </c>
      <c r="AA122" s="12" t="s">
        <v>706</v>
      </c>
      <c r="AB122" s="12" t="s">
        <v>755</v>
      </c>
      <c r="AC122" s="12" t="s">
        <v>708</v>
      </c>
      <c r="AD122" s="12" t="s">
        <v>802</v>
      </c>
      <c r="AE122" s="12" t="s">
        <v>710</v>
      </c>
      <c r="AF122" s="19" t="s">
        <v>711</v>
      </c>
    </row>
    <row r="123" spans="1:32" x14ac:dyDescent="0.3">
      <c r="A123" s="8">
        <v>257</v>
      </c>
      <c r="B123" s="8" t="b">
        <v>0</v>
      </c>
      <c r="C123" s="8" t="b">
        <v>0</v>
      </c>
      <c r="D123" s="8">
        <v>20</v>
      </c>
      <c r="E123" s="8">
        <v>90</v>
      </c>
      <c r="F123" s="8">
        <v>5</v>
      </c>
      <c r="G123" s="8" t="b">
        <v>0</v>
      </c>
      <c r="H123" s="8">
        <v>114</v>
      </c>
      <c r="I123" s="8"/>
      <c r="J123" s="20">
        <v>110</v>
      </c>
      <c r="K123" s="139"/>
      <c r="L123" s="8" t="s">
        <v>900</v>
      </c>
      <c r="M123" s="13">
        <v>6</v>
      </c>
      <c r="N123" s="18">
        <v>15</v>
      </c>
      <c r="O123" s="18">
        <v>16</v>
      </c>
      <c r="P123" s="13" t="s">
        <v>700</v>
      </c>
      <c r="Q123" s="13" t="s">
        <v>713</v>
      </c>
      <c r="R123" s="13" t="s">
        <v>712</v>
      </c>
      <c r="S123" s="8">
        <v>1031192756</v>
      </c>
      <c r="T123" s="8" t="b">
        <v>1</v>
      </c>
      <c r="U123" s="12" t="s">
        <v>460</v>
      </c>
      <c r="V123" s="12" t="b">
        <v>1</v>
      </c>
      <c r="W123" s="12" t="b">
        <v>1</v>
      </c>
      <c r="X123" s="12" t="s">
        <v>703</v>
      </c>
      <c r="Y123" s="12" t="s">
        <v>704</v>
      </c>
      <c r="Z123" s="12" t="s">
        <v>705</v>
      </c>
      <c r="AA123" s="12" t="s">
        <v>706</v>
      </c>
      <c r="AB123" s="12" t="s">
        <v>755</v>
      </c>
      <c r="AC123" s="12" t="s">
        <v>708</v>
      </c>
      <c r="AD123" s="12" t="s">
        <v>709</v>
      </c>
      <c r="AE123" s="12" t="s">
        <v>710</v>
      </c>
      <c r="AF123" s="19" t="s">
        <v>829</v>
      </c>
    </row>
    <row r="124" spans="1:32" x14ac:dyDescent="0.3">
      <c r="A124" s="8">
        <v>149</v>
      </c>
      <c r="B124" s="8" t="b">
        <v>0</v>
      </c>
      <c r="C124" s="8" t="b">
        <v>0</v>
      </c>
      <c r="D124" s="8">
        <v>20</v>
      </c>
      <c r="E124" s="8">
        <v>90</v>
      </c>
      <c r="F124" s="8">
        <v>1</v>
      </c>
      <c r="G124" s="8" t="b">
        <v>1</v>
      </c>
      <c r="H124" s="8">
        <v>115</v>
      </c>
      <c r="I124" s="8"/>
      <c r="J124" s="20">
        <v>110</v>
      </c>
      <c r="K124" s="139"/>
      <c r="L124" s="8" t="s">
        <v>901</v>
      </c>
      <c r="M124" s="13">
        <v>6</v>
      </c>
      <c r="N124" s="18">
        <v>15</v>
      </c>
      <c r="O124" s="18">
        <v>16</v>
      </c>
      <c r="P124" s="13" t="s">
        <v>700</v>
      </c>
      <c r="Q124" s="13" t="s">
        <v>713</v>
      </c>
      <c r="R124" s="13" t="s">
        <v>702</v>
      </c>
      <c r="S124" s="8">
        <v>1415645065</v>
      </c>
      <c r="T124" s="8" t="b">
        <v>1</v>
      </c>
      <c r="U124" s="12" t="s">
        <v>442</v>
      </c>
      <c r="V124" s="12" t="b">
        <v>1</v>
      </c>
      <c r="W124" s="12" t="b">
        <v>1</v>
      </c>
      <c r="X124" s="12" t="s">
        <v>703</v>
      </c>
      <c r="Y124" s="12" t="s">
        <v>704</v>
      </c>
      <c r="Z124" s="12" t="s">
        <v>705</v>
      </c>
      <c r="AA124" s="12" t="s">
        <v>706</v>
      </c>
      <c r="AB124" s="12" t="s">
        <v>755</v>
      </c>
      <c r="AC124" s="12" t="s">
        <v>708</v>
      </c>
      <c r="AD124" s="12" t="s">
        <v>709</v>
      </c>
      <c r="AE124" s="12" t="s">
        <v>710</v>
      </c>
      <c r="AF124" s="19" t="s">
        <v>829</v>
      </c>
    </row>
    <row r="125" spans="1:32" x14ac:dyDescent="0.3">
      <c r="A125" s="8">
        <v>18</v>
      </c>
      <c r="B125" s="8" t="b">
        <v>1</v>
      </c>
      <c r="C125" s="8" t="b">
        <v>0</v>
      </c>
      <c r="D125" s="8">
        <v>98</v>
      </c>
      <c r="E125" s="8">
        <v>18</v>
      </c>
      <c r="F125" s="8">
        <v>1</v>
      </c>
      <c r="G125" s="8" t="b">
        <v>0</v>
      </c>
      <c r="H125" s="8">
        <v>116</v>
      </c>
      <c r="I125" s="8"/>
      <c r="J125" s="20">
        <v>116</v>
      </c>
      <c r="K125" s="139"/>
      <c r="L125" s="8" t="s">
        <v>902</v>
      </c>
      <c r="M125" s="13">
        <v>6</v>
      </c>
      <c r="N125" s="18">
        <v>17</v>
      </c>
      <c r="O125" s="18">
        <v>14</v>
      </c>
      <c r="P125" s="13" t="s">
        <v>700</v>
      </c>
      <c r="Q125" s="13" t="s">
        <v>701</v>
      </c>
      <c r="R125" s="13" t="s">
        <v>702</v>
      </c>
      <c r="S125" s="8">
        <v>1521820544</v>
      </c>
      <c r="T125" s="8" t="b">
        <v>1</v>
      </c>
      <c r="U125" s="12" t="s">
        <v>469</v>
      </c>
      <c r="V125" s="12" t="b">
        <v>1</v>
      </c>
      <c r="W125" s="12" t="b">
        <v>0</v>
      </c>
      <c r="X125" s="12" t="s">
        <v>794</v>
      </c>
      <c r="Y125" s="12" t="s">
        <v>778</v>
      </c>
      <c r="Z125" s="12" t="s">
        <v>721</v>
      </c>
      <c r="AA125" s="12" t="s">
        <v>849</v>
      </c>
      <c r="AB125" s="12" t="s">
        <v>707</v>
      </c>
      <c r="AC125" s="12" t="s">
        <v>903</v>
      </c>
      <c r="AD125" s="12" t="s">
        <v>787</v>
      </c>
      <c r="AE125" s="12" t="s">
        <v>904</v>
      </c>
      <c r="AF125" s="19" t="s">
        <v>740</v>
      </c>
    </row>
    <row r="126" spans="1:32" s="9" customFormat="1" x14ac:dyDescent="0.3">
      <c r="A126" s="8">
        <v>246</v>
      </c>
      <c r="B126" s="8" t="b">
        <v>0</v>
      </c>
      <c r="C126" s="8" t="b">
        <v>0</v>
      </c>
      <c r="D126" s="8">
        <v>20</v>
      </c>
      <c r="E126" s="8">
        <v>96</v>
      </c>
      <c r="F126" s="8">
        <v>2</v>
      </c>
      <c r="G126" s="8" t="b">
        <v>0</v>
      </c>
      <c r="H126" s="8">
        <v>117</v>
      </c>
      <c r="I126" s="8"/>
      <c r="J126" s="20">
        <v>116</v>
      </c>
      <c r="K126" s="139"/>
      <c r="L126" s="8" t="s">
        <v>905</v>
      </c>
      <c r="M126" s="13">
        <v>6</v>
      </c>
      <c r="N126" s="18">
        <v>13</v>
      </c>
      <c r="O126" s="18">
        <v>14</v>
      </c>
      <c r="P126" s="13" t="s">
        <v>702</v>
      </c>
      <c r="Q126" s="13" t="s">
        <v>701</v>
      </c>
      <c r="R126" s="13" t="s">
        <v>714</v>
      </c>
      <c r="S126" s="8">
        <v>970464139</v>
      </c>
      <c r="T126" s="8" t="b">
        <v>1</v>
      </c>
      <c r="U126" s="12" t="s">
        <v>448</v>
      </c>
      <c r="V126" s="12" t="b">
        <v>1</v>
      </c>
      <c r="W126" s="12" t="b">
        <v>1</v>
      </c>
      <c r="X126" s="12" t="s">
        <v>783</v>
      </c>
      <c r="Y126" s="12" t="s">
        <v>704</v>
      </c>
      <c r="Z126" s="12" t="s">
        <v>705</v>
      </c>
      <c r="AA126" s="12" t="s">
        <v>781</v>
      </c>
      <c r="AB126" s="12" t="s">
        <v>755</v>
      </c>
      <c r="AC126" s="12" t="s">
        <v>708</v>
      </c>
      <c r="AD126" s="12" t="s">
        <v>802</v>
      </c>
      <c r="AE126" s="12" t="s">
        <v>710</v>
      </c>
      <c r="AF126" s="19" t="s">
        <v>711</v>
      </c>
    </row>
    <row r="127" spans="1:32" s="9" customFormat="1" x14ac:dyDescent="0.3">
      <c r="A127" s="8">
        <v>153</v>
      </c>
      <c r="B127" s="8" t="b">
        <v>0</v>
      </c>
      <c r="C127" s="8" t="b">
        <v>0</v>
      </c>
      <c r="D127" s="8">
        <v>98</v>
      </c>
      <c r="E127" s="8">
        <v>18</v>
      </c>
      <c r="F127" s="8">
        <v>3</v>
      </c>
      <c r="G127" s="8" t="b">
        <v>0</v>
      </c>
      <c r="H127" s="8">
        <v>118</v>
      </c>
      <c r="I127" s="8"/>
      <c r="J127" s="20">
        <v>116</v>
      </c>
      <c r="K127" s="139"/>
      <c r="L127" s="8" t="s">
        <v>906</v>
      </c>
      <c r="M127" s="13">
        <v>6</v>
      </c>
      <c r="N127" s="18">
        <v>17</v>
      </c>
      <c r="O127" s="18">
        <v>14</v>
      </c>
      <c r="P127" s="13" t="s">
        <v>702</v>
      </c>
      <c r="Q127" s="13" t="s">
        <v>713</v>
      </c>
      <c r="R127" s="13" t="s">
        <v>712</v>
      </c>
      <c r="S127" s="8">
        <v>515621267</v>
      </c>
      <c r="T127" s="8" t="b">
        <v>1</v>
      </c>
      <c r="U127" s="12" t="s">
        <v>457</v>
      </c>
      <c r="V127" s="12" t="b">
        <v>1</v>
      </c>
      <c r="W127" s="12" t="b">
        <v>0</v>
      </c>
      <c r="X127" s="12" t="s">
        <v>794</v>
      </c>
      <c r="Y127" s="12" t="s">
        <v>907</v>
      </c>
      <c r="Z127" s="12" t="s">
        <v>721</v>
      </c>
      <c r="AA127" s="12" t="s">
        <v>736</v>
      </c>
      <c r="AB127" s="12" t="s">
        <v>850</v>
      </c>
      <c r="AC127" s="12" t="s">
        <v>767</v>
      </c>
      <c r="AD127" s="12" t="s">
        <v>725</v>
      </c>
      <c r="AE127" s="12" t="s">
        <v>726</v>
      </c>
      <c r="AF127" s="19" t="s">
        <v>746</v>
      </c>
    </row>
    <row r="128" spans="1:32" x14ac:dyDescent="0.3">
      <c r="A128" s="8">
        <v>13</v>
      </c>
      <c r="B128" s="8" t="b">
        <v>1</v>
      </c>
      <c r="C128" s="8" t="b">
        <v>0</v>
      </c>
      <c r="D128" s="8">
        <v>98</v>
      </c>
      <c r="E128" s="8">
        <v>18</v>
      </c>
      <c r="F128" s="8">
        <v>4</v>
      </c>
      <c r="G128" s="8" t="b">
        <v>0</v>
      </c>
      <c r="H128" s="8">
        <v>119</v>
      </c>
      <c r="I128" s="8"/>
      <c r="J128" s="20">
        <v>116</v>
      </c>
      <c r="K128" s="139"/>
      <c r="L128" s="8" t="s">
        <v>908</v>
      </c>
      <c r="M128" s="13">
        <v>6</v>
      </c>
      <c r="N128" s="18">
        <v>17</v>
      </c>
      <c r="O128" s="18">
        <v>14</v>
      </c>
      <c r="P128" s="13" t="s">
        <v>700</v>
      </c>
      <c r="Q128" s="13" t="s">
        <v>701</v>
      </c>
      <c r="R128" s="13" t="s">
        <v>702</v>
      </c>
      <c r="S128" s="8">
        <v>1739489974</v>
      </c>
      <c r="T128" s="8" t="b">
        <v>1</v>
      </c>
      <c r="U128" s="12" t="s">
        <v>1</v>
      </c>
      <c r="V128" s="12" t="b">
        <v>0</v>
      </c>
      <c r="W128" s="12" t="b">
        <v>0</v>
      </c>
      <c r="X128" s="12" t="s">
        <v>794</v>
      </c>
      <c r="Y128" s="12" t="s">
        <v>758</v>
      </c>
      <c r="Z128" s="12" t="s">
        <v>759</v>
      </c>
      <c r="AA128" s="12" t="s">
        <v>736</v>
      </c>
      <c r="AB128" s="12" t="s">
        <v>850</v>
      </c>
      <c r="AC128" s="12" t="s">
        <v>875</v>
      </c>
      <c r="AD128" s="12" t="s">
        <v>709</v>
      </c>
      <c r="AE128" s="12" t="s">
        <v>745</v>
      </c>
      <c r="AF128" s="19" t="s">
        <v>909</v>
      </c>
    </row>
    <row r="129" spans="1:32" x14ac:dyDescent="0.3">
      <c r="A129" s="8">
        <v>113</v>
      </c>
      <c r="B129" s="8" t="b">
        <v>0</v>
      </c>
      <c r="C129" s="8" t="b">
        <v>0</v>
      </c>
      <c r="D129" s="8">
        <v>98</v>
      </c>
      <c r="E129" s="8">
        <v>18</v>
      </c>
      <c r="F129" s="8">
        <v>5</v>
      </c>
      <c r="G129" s="8" t="b">
        <v>0</v>
      </c>
      <c r="H129" s="8">
        <v>120</v>
      </c>
      <c r="I129" s="8"/>
      <c r="J129" s="20">
        <v>116</v>
      </c>
      <c r="K129" s="139"/>
      <c r="L129" s="8" t="s">
        <v>910</v>
      </c>
      <c r="M129" s="13">
        <v>6</v>
      </c>
      <c r="N129" s="18">
        <v>17</v>
      </c>
      <c r="O129" s="18">
        <v>14</v>
      </c>
      <c r="P129" s="13" t="s">
        <v>700</v>
      </c>
      <c r="Q129" s="13" t="s">
        <v>713</v>
      </c>
      <c r="R129" s="13" t="s">
        <v>702</v>
      </c>
      <c r="S129" s="8">
        <v>1095346374</v>
      </c>
      <c r="T129" s="8" t="b">
        <v>1</v>
      </c>
      <c r="U129" s="12" t="s">
        <v>451</v>
      </c>
      <c r="V129" s="12" t="b">
        <v>1</v>
      </c>
      <c r="W129" s="12" t="b">
        <v>1</v>
      </c>
      <c r="X129" s="12" t="s">
        <v>794</v>
      </c>
      <c r="Y129" s="12" t="s">
        <v>778</v>
      </c>
      <c r="Z129" s="12" t="s">
        <v>807</v>
      </c>
      <c r="AA129" s="12" t="s">
        <v>861</v>
      </c>
      <c r="AB129" s="12" t="s">
        <v>827</v>
      </c>
      <c r="AC129" s="12" t="s">
        <v>724</v>
      </c>
      <c r="AD129" s="12" t="s">
        <v>911</v>
      </c>
      <c r="AE129" s="12" t="s">
        <v>726</v>
      </c>
      <c r="AF129" s="19" t="s">
        <v>751</v>
      </c>
    </row>
    <row r="130" spans="1:32" x14ac:dyDescent="0.3">
      <c r="A130" s="8">
        <v>105</v>
      </c>
      <c r="B130" s="8" t="b">
        <v>1</v>
      </c>
      <c r="C130" s="8" t="b">
        <v>0</v>
      </c>
      <c r="D130" s="8">
        <v>20</v>
      </c>
      <c r="E130" s="8">
        <v>96</v>
      </c>
      <c r="F130" s="8">
        <v>1</v>
      </c>
      <c r="G130" s="8" t="b">
        <v>1</v>
      </c>
      <c r="H130" s="8">
        <v>121</v>
      </c>
      <c r="I130" s="8"/>
      <c r="J130" s="20">
        <v>116</v>
      </c>
      <c r="K130" s="139"/>
      <c r="L130" s="8" t="s">
        <v>912</v>
      </c>
      <c r="M130" s="13">
        <v>6</v>
      </c>
      <c r="N130" s="18">
        <v>15</v>
      </c>
      <c r="O130" s="18">
        <v>14</v>
      </c>
      <c r="P130" s="13" t="s">
        <v>700</v>
      </c>
      <c r="Q130" s="13" t="s">
        <v>701</v>
      </c>
      <c r="R130" s="13" t="s">
        <v>702</v>
      </c>
      <c r="S130" s="8">
        <v>1838961325</v>
      </c>
      <c r="T130" s="8" t="b">
        <v>1</v>
      </c>
      <c r="U130" s="12" t="s">
        <v>454</v>
      </c>
      <c r="V130" s="12" t="b">
        <v>1</v>
      </c>
      <c r="W130" s="12" t="b">
        <v>0</v>
      </c>
      <c r="X130" s="12" t="s">
        <v>771</v>
      </c>
      <c r="Y130" s="12" t="s">
        <v>758</v>
      </c>
      <c r="Z130" s="12" t="s">
        <v>807</v>
      </c>
      <c r="AA130" s="12" t="s">
        <v>803</v>
      </c>
      <c r="AB130" s="12" t="s">
        <v>913</v>
      </c>
      <c r="AC130" s="12" t="s">
        <v>737</v>
      </c>
      <c r="AD130" s="12" t="s">
        <v>882</v>
      </c>
      <c r="AE130" s="12" t="s">
        <v>726</v>
      </c>
      <c r="AF130" s="19" t="s">
        <v>909</v>
      </c>
    </row>
    <row r="131" spans="1:32" x14ac:dyDescent="0.3">
      <c r="A131" s="8">
        <v>1324</v>
      </c>
      <c r="B131" s="8" t="b">
        <v>0</v>
      </c>
      <c r="C131" s="8">
        <v>0</v>
      </c>
      <c r="D131" s="8">
        <v>0</v>
      </c>
      <c r="E131" s="8">
        <v>122</v>
      </c>
      <c r="F131" s="8">
        <v>1</v>
      </c>
      <c r="G131" s="8" t="b">
        <v>0</v>
      </c>
      <c r="H131" s="8">
        <v>122</v>
      </c>
      <c r="I131" s="8"/>
      <c r="J131" s="20">
        <v>122</v>
      </c>
      <c r="K131" s="139"/>
      <c r="L131" s="8" t="s">
        <v>914</v>
      </c>
      <c r="M131" s="13">
        <v>5</v>
      </c>
      <c r="N131" s="18">
        <v>11</v>
      </c>
      <c r="O131" s="18">
        <v>12</v>
      </c>
      <c r="P131" s="13" t="s">
        <v>700</v>
      </c>
      <c r="Q131" s="13" t="s">
        <v>713</v>
      </c>
      <c r="R131" s="13" t="s">
        <v>714</v>
      </c>
      <c r="S131" s="8">
        <v>812323622</v>
      </c>
      <c r="T131" s="8" t="b">
        <v>0</v>
      </c>
      <c r="U131" s="12" t="s">
        <v>474</v>
      </c>
      <c r="V131" s="12" t="b">
        <v>1</v>
      </c>
      <c r="W131" s="12" t="b">
        <v>0</v>
      </c>
      <c r="X131" s="12" t="s">
        <v>703</v>
      </c>
      <c r="Y131" s="12" t="s">
        <v>704</v>
      </c>
      <c r="Z131" s="12" t="s">
        <v>705</v>
      </c>
      <c r="AA131" s="12" t="s">
        <v>781</v>
      </c>
      <c r="AB131" s="12" t="s">
        <v>755</v>
      </c>
      <c r="AC131" s="12" t="s">
        <v>708</v>
      </c>
      <c r="AD131" s="12" t="s">
        <v>802</v>
      </c>
      <c r="AE131" s="12" t="s">
        <v>710</v>
      </c>
      <c r="AF131" s="19" t="s">
        <v>711</v>
      </c>
    </row>
    <row r="132" spans="1:32" s="9" customFormat="1" x14ac:dyDescent="0.3">
      <c r="A132" s="8">
        <v>218</v>
      </c>
      <c r="B132" s="8" t="b">
        <v>0</v>
      </c>
      <c r="C132" s="8">
        <v>0</v>
      </c>
      <c r="D132" s="8">
        <v>0</v>
      </c>
      <c r="E132" s="8">
        <v>122</v>
      </c>
      <c r="F132" s="8">
        <v>2</v>
      </c>
      <c r="G132" s="8" t="b">
        <v>0</v>
      </c>
      <c r="H132" s="8">
        <v>123</v>
      </c>
      <c r="I132" s="8"/>
      <c r="J132" s="20">
        <v>122</v>
      </c>
      <c r="K132" s="139"/>
      <c r="L132" s="8" t="s">
        <v>915</v>
      </c>
      <c r="M132" s="13">
        <v>5</v>
      </c>
      <c r="N132" s="18">
        <v>11</v>
      </c>
      <c r="O132" s="18">
        <v>12</v>
      </c>
      <c r="P132" s="13" t="s">
        <v>702</v>
      </c>
      <c r="Q132" s="13" t="s">
        <v>701</v>
      </c>
      <c r="R132" s="13" t="s">
        <v>714</v>
      </c>
      <c r="S132" s="8">
        <v>972629948</v>
      </c>
      <c r="T132" s="8" t="b">
        <v>1</v>
      </c>
      <c r="U132" s="12" t="s">
        <v>466</v>
      </c>
      <c r="V132" s="12" t="b">
        <v>1</v>
      </c>
      <c r="W132" s="12" t="b">
        <v>1</v>
      </c>
      <c r="X132" s="12" t="s">
        <v>703</v>
      </c>
      <c r="Y132" s="12" t="s">
        <v>704</v>
      </c>
      <c r="Z132" s="12" t="s">
        <v>705</v>
      </c>
      <c r="AA132" s="12" t="s">
        <v>781</v>
      </c>
      <c r="AB132" s="12" t="s">
        <v>755</v>
      </c>
      <c r="AC132" s="12" t="s">
        <v>708</v>
      </c>
      <c r="AD132" s="12" t="s">
        <v>802</v>
      </c>
      <c r="AE132" s="12" t="s">
        <v>710</v>
      </c>
      <c r="AF132" s="19" t="s">
        <v>711</v>
      </c>
    </row>
    <row r="133" spans="1:32" x14ac:dyDescent="0.3">
      <c r="A133" s="8">
        <v>229</v>
      </c>
      <c r="B133" s="8" t="b">
        <v>0</v>
      </c>
      <c r="C133" s="8">
        <v>0</v>
      </c>
      <c r="D133" s="8">
        <v>0</v>
      </c>
      <c r="E133" s="8">
        <v>122</v>
      </c>
      <c r="F133" s="8">
        <v>3</v>
      </c>
      <c r="G133" s="8" t="b">
        <v>0</v>
      </c>
      <c r="H133" s="8">
        <v>124</v>
      </c>
      <c r="I133" s="8"/>
      <c r="J133" s="20">
        <v>122</v>
      </c>
      <c r="K133" s="139"/>
      <c r="L133" s="8" t="s">
        <v>916</v>
      </c>
      <c r="M133" s="13">
        <v>5</v>
      </c>
      <c r="N133" s="18">
        <v>11</v>
      </c>
      <c r="O133" s="18">
        <v>12</v>
      </c>
      <c r="P133" s="13" t="s">
        <v>700</v>
      </c>
      <c r="Q133" s="13" t="s">
        <v>713</v>
      </c>
      <c r="R133" s="13" t="s">
        <v>702</v>
      </c>
      <c r="S133" s="8">
        <v>1067675317</v>
      </c>
      <c r="T133" s="8" t="b">
        <v>0</v>
      </c>
      <c r="U133" s="12" t="s">
        <v>454</v>
      </c>
      <c r="V133" s="12" t="b">
        <v>1</v>
      </c>
      <c r="W133" s="12" t="b">
        <v>0</v>
      </c>
      <c r="X133" s="12" t="s">
        <v>703</v>
      </c>
      <c r="Y133" s="12" t="s">
        <v>704</v>
      </c>
      <c r="Z133" s="12" t="s">
        <v>705</v>
      </c>
      <c r="AA133" s="12" t="s">
        <v>781</v>
      </c>
      <c r="AB133" s="12" t="s">
        <v>755</v>
      </c>
      <c r="AC133" s="12" t="s">
        <v>708</v>
      </c>
      <c r="AD133" s="12" t="s">
        <v>802</v>
      </c>
      <c r="AE133" s="12" t="s">
        <v>710</v>
      </c>
      <c r="AF133" s="19" t="s">
        <v>711</v>
      </c>
    </row>
    <row r="134" spans="1:32" s="9" customFormat="1" x14ac:dyDescent="0.3">
      <c r="A134" s="8">
        <v>63</v>
      </c>
      <c r="B134" s="8" t="b">
        <v>0</v>
      </c>
      <c r="C134" s="8" t="b">
        <v>0</v>
      </c>
      <c r="D134" s="8">
        <v>20</v>
      </c>
      <c r="E134" s="8">
        <v>102</v>
      </c>
      <c r="F134" s="8">
        <v>4</v>
      </c>
      <c r="G134" s="8" t="b">
        <v>0</v>
      </c>
      <c r="H134" s="8">
        <v>125</v>
      </c>
      <c r="I134" s="8"/>
      <c r="J134" s="20">
        <v>122</v>
      </c>
      <c r="K134" s="139"/>
      <c r="L134" s="8" t="s">
        <v>917</v>
      </c>
      <c r="M134" s="13">
        <v>5</v>
      </c>
      <c r="N134" s="18">
        <v>11</v>
      </c>
      <c r="O134" s="18">
        <v>12</v>
      </c>
      <c r="P134" s="13" t="s">
        <v>700</v>
      </c>
      <c r="Q134" s="13" t="s">
        <v>713</v>
      </c>
      <c r="R134" s="13" t="s">
        <v>702</v>
      </c>
      <c r="S134" s="8">
        <v>366112506</v>
      </c>
      <c r="T134" s="8" t="b">
        <v>0</v>
      </c>
      <c r="U134" s="12" t="s">
        <v>454</v>
      </c>
      <c r="V134" s="12" t="b">
        <v>1</v>
      </c>
      <c r="W134" s="12" t="b">
        <v>0</v>
      </c>
      <c r="X134" s="12" t="s">
        <v>703</v>
      </c>
      <c r="Y134" s="12" t="s">
        <v>704</v>
      </c>
      <c r="Z134" s="12" t="s">
        <v>705</v>
      </c>
      <c r="AA134" s="12" t="s">
        <v>781</v>
      </c>
      <c r="AB134" s="12" t="s">
        <v>755</v>
      </c>
      <c r="AC134" s="12" t="s">
        <v>708</v>
      </c>
      <c r="AD134" s="12" t="s">
        <v>802</v>
      </c>
      <c r="AE134" s="12" t="s">
        <v>710</v>
      </c>
      <c r="AF134" s="19" t="s">
        <v>711</v>
      </c>
    </row>
    <row r="135" spans="1:32" x14ac:dyDescent="0.3">
      <c r="A135" s="8">
        <v>199</v>
      </c>
      <c r="B135" s="8" t="b">
        <v>0</v>
      </c>
      <c r="C135" s="8" t="b">
        <v>0</v>
      </c>
      <c r="D135" s="8">
        <v>98</v>
      </c>
      <c r="E135" s="8">
        <v>24</v>
      </c>
      <c r="F135" s="8">
        <v>5</v>
      </c>
      <c r="G135" s="8" t="b">
        <v>0</v>
      </c>
      <c r="H135" s="8">
        <v>126</v>
      </c>
      <c r="I135" s="8"/>
      <c r="J135" s="20">
        <v>122</v>
      </c>
      <c r="K135" s="139"/>
      <c r="L135" s="8" t="s">
        <v>918</v>
      </c>
      <c r="M135" s="13">
        <v>6</v>
      </c>
      <c r="N135" s="18">
        <v>15</v>
      </c>
      <c r="O135" s="18">
        <v>12</v>
      </c>
      <c r="P135" s="13" t="s">
        <v>700</v>
      </c>
      <c r="Q135" s="13" t="s">
        <v>713</v>
      </c>
      <c r="R135" s="13" t="s">
        <v>702</v>
      </c>
      <c r="S135" s="8">
        <v>310122449</v>
      </c>
      <c r="T135" s="8" t="b">
        <v>1</v>
      </c>
      <c r="U135" s="12" t="s">
        <v>442</v>
      </c>
      <c r="V135" s="12" t="b">
        <v>0</v>
      </c>
      <c r="W135" s="12" t="b">
        <v>1</v>
      </c>
      <c r="X135" s="12" t="s">
        <v>703</v>
      </c>
      <c r="Y135" s="12" t="s">
        <v>704</v>
      </c>
      <c r="Z135" s="12" t="s">
        <v>705</v>
      </c>
      <c r="AA135" s="12" t="s">
        <v>706</v>
      </c>
      <c r="AB135" s="12" t="s">
        <v>707</v>
      </c>
      <c r="AC135" s="12" t="s">
        <v>813</v>
      </c>
      <c r="AD135" s="12" t="s">
        <v>709</v>
      </c>
      <c r="AE135" s="12" t="s">
        <v>820</v>
      </c>
      <c r="AF135" s="19" t="s">
        <v>711</v>
      </c>
    </row>
    <row r="136" spans="1:32" s="9" customFormat="1" x14ac:dyDescent="0.3">
      <c r="A136" s="8">
        <v>58</v>
      </c>
      <c r="B136" s="8" t="b">
        <v>0</v>
      </c>
      <c r="C136" s="8" t="b">
        <v>0</v>
      </c>
      <c r="D136" s="8">
        <v>20</v>
      </c>
      <c r="E136" s="8">
        <v>102</v>
      </c>
      <c r="F136" s="8">
        <v>1</v>
      </c>
      <c r="G136" s="8" t="b">
        <v>1</v>
      </c>
      <c r="H136" s="8">
        <v>127</v>
      </c>
      <c r="I136" s="8"/>
      <c r="J136" s="20">
        <v>122</v>
      </c>
      <c r="K136" s="139"/>
      <c r="L136" s="8" t="s">
        <v>919</v>
      </c>
      <c r="M136" s="13">
        <v>5</v>
      </c>
      <c r="N136" s="18">
        <v>13</v>
      </c>
      <c r="O136" s="18">
        <v>12</v>
      </c>
      <c r="P136" s="13" t="s">
        <v>702</v>
      </c>
      <c r="Q136" s="13" t="s">
        <v>713</v>
      </c>
      <c r="R136" s="13" t="s">
        <v>702</v>
      </c>
      <c r="S136" s="8">
        <v>1564537776</v>
      </c>
      <c r="T136" s="8" t="b">
        <v>1</v>
      </c>
      <c r="U136" s="12" t="s">
        <v>466</v>
      </c>
      <c r="V136" s="12" t="b">
        <v>1</v>
      </c>
      <c r="W136" s="12" t="b">
        <v>1</v>
      </c>
      <c r="X136" s="12" t="s">
        <v>703</v>
      </c>
      <c r="Y136" s="12" t="s">
        <v>704</v>
      </c>
      <c r="Z136" s="12" t="s">
        <v>731</v>
      </c>
      <c r="AA136" s="12" t="s">
        <v>706</v>
      </c>
      <c r="AB136" s="12" t="s">
        <v>755</v>
      </c>
      <c r="AC136" s="12" t="s">
        <v>708</v>
      </c>
      <c r="AD136" s="12" t="s">
        <v>802</v>
      </c>
      <c r="AE136" s="12" t="s">
        <v>710</v>
      </c>
      <c r="AF136" s="19" t="s">
        <v>711</v>
      </c>
    </row>
    <row r="137" spans="1:32" x14ac:dyDescent="0.3">
      <c r="A137" s="8">
        <v>170</v>
      </c>
      <c r="B137" s="8" t="b">
        <v>1</v>
      </c>
      <c r="C137" s="8" t="b">
        <v>0</v>
      </c>
      <c r="D137" s="8">
        <v>98</v>
      </c>
      <c r="E137" s="8">
        <v>24</v>
      </c>
      <c r="F137" s="8">
        <v>2</v>
      </c>
      <c r="G137" s="8" t="b">
        <v>1</v>
      </c>
      <c r="H137" s="8">
        <v>128</v>
      </c>
      <c r="I137" s="8"/>
      <c r="J137" s="20">
        <v>122</v>
      </c>
      <c r="K137" s="139"/>
      <c r="L137" s="8" t="s">
        <v>920</v>
      </c>
      <c r="M137" s="13">
        <v>6</v>
      </c>
      <c r="N137" s="18">
        <v>15</v>
      </c>
      <c r="O137" s="18">
        <v>12</v>
      </c>
      <c r="P137" s="13" t="s">
        <v>700</v>
      </c>
      <c r="Q137" s="13" t="s">
        <v>713</v>
      </c>
      <c r="R137" s="13" t="s">
        <v>702</v>
      </c>
      <c r="S137" s="8">
        <v>411031037</v>
      </c>
      <c r="T137" s="8" t="b">
        <v>1</v>
      </c>
      <c r="U137" s="12" t="s">
        <v>469</v>
      </c>
      <c r="V137" s="12" t="b">
        <v>1</v>
      </c>
      <c r="W137" s="12" t="b">
        <v>0</v>
      </c>
      <c r="X137" s="12" t="s">
        <v>703</v>
      </c>
      <c r="Y137" s="12" t="s">
        <v>704</v>
      </c>
      <c r="Z137" s="12" t="s">
        <v>705</v>
      </c>
      <c r="AA137" s="12" t="s">
        <v>706</v>
      </c>
      <c r="AB137" s="12" t="s">
        <v>755</v>
      </c>
      <c r="AC137" s="12" t="s">
        <v>708</v>
      </c>
      <c r="AD137" s="12" t="s">
        <v>709</v>
      </c>
      <c r="AE137" s="12" t="s">
        <v>710</v>
      </c>
      <c r="AF137" s="19" t="s">
        <v>829</v>
      </c>
    </row>
    <row r="138" spans="1:32" x14ac:dyDescent="0.3">
      <c r="A138" s="8">
        <v>1518</v>
      </c>
      <c r="B138" s="8" t="b">
        <v>0</v>
      </c>
      <c r="C138" s="8">
        <v>0</v>
      </c>
      <c r="D138" s="8">
        <v>0</v>
      </c>
      <c r="E138" s="8">
        <v>122</v>
      </c>
      <c r="F138" s="8">
        <v>3</v>
      </c>
      <c r="G138" s="8" t="b">
        <v>1</v>
      </c>
      <c r="H138" s="8">
        <v>129</v>
      </c>
      <c r="I138" s="8"/>
      <c r="J138" s="20">
        <v>122</v>
      </c>
      <c r="K138" s="139"/>
      <c r="L138" s="8" t="s">
        <v>921</v>
      </c>
      <c r="M138" s="13">
        <v>5</v>
      </c>
      <c r="N138" s="18">
        <v>11</v>
      </c>
      <c r="O138" s="18">
        <v>12</v>
      </c>
      <c r="P138" s="13" t="s">
        <v>702</v>
      </c>
      <c r="Q138" s="13" t="s">
        <v>713</v>
      </c>
      <c r="R138" s="13" t="s">
        <v>714</v>
      </c>
      <c r="S138" s="8">
        <v>127864793</v>
      </c>
      <c r="T138" s="8" t="b">
        <v>0</v>
      </c>
      <c r="U138" s="12" t="s">
        <v>451</v>
      </c>
      <c r="V138" s="12" t="b">
        <v>1</v>
      </c>
      <c r="W138" s="12" t="b">
        <v>1</v>
      </c>
      <c r="X138" s="12" t="s">
        <v>703</v>
      </c>
      <c r="Y138" s="12" t="s">
        <v>704</v>
      </c>
      <c r="Z138" s="12" t="s">
        <v>705</v>
      </c>
      <c r="AA138" s="12" t="s">
        <v>781</v>
      </c>
      <c r="AB138" s="12" t="s">
        <v>755</v>
      </c>
      <c r="AC138" s="12" t="s">
        <v>708</v>
      </c>
      <c r="AD138" s="12" t="s">
        <v>802</v>
      </c>
      <c r="AE138" s="12" t="s">
        <v>710</v>
      </c>
      <c r="AF138" s="19" t="s">
        <v>711</v>
      </c>
    </row>
    <row r="139" spans="1:32" x14ac:dyDescent="0.3">
      <c r="A139" s="8">
        <v>175</v>
      </c>
      <c r="B139" s="8" t="b">
        <v>0</v>
      </c>
      <c r="C139" s="8" t="b">
        <v>0</v>
      </c>
      <c r="D139" s="8">
        <v>20</v>
      </c>
      <c r="E139" s="8">
        <v>102</v>
      </c>
      <c r="F139" s="8">
        <v>4</v>
      </c>
      <c r="G139" s="8" t="b">
        <v>1</v>
      </c>
      <c r="H139" s="8">
        <v>130</v>
      </c>
      <c r="I139" s="8"/>
      <c r="J139" s="20">
        <v>122</v>
      </c>
      <c r="K139" s="139"/>
      <c r="L139" s="8" t="s">
        <v>922</v>
      </c>
      <c r="M139" s="13">
        <v>5</v>
      </c>
      <c r="N139" s="18">
        <v>13</v>
      </c>
      <c r="O139" s="18">
        <v>12</v>
      </c>
      <c r="P139" s="13" t="s">
        <v>700</v>
      </c>
      <c r="Q139" s="13" t="s">
        <v>713</v>
      </c>
      <c r="R139" s="13" t="s">
        <v>702</v>
      </c>
      <c r="S139" s="8">
        <v>118346126</v>
      </c>
      <c r="T139" s="8" t="b">
        <v>1</v>
      </c>
      <c r="U139" s="12" t="s">
        <v>463</v>
      </c>
      <c r="V139" s="12" t="b">
        <v>0</v>
      </c>
      <c r="W139" s="12" t="b">
        <v>1</v>
      </c>
      <c r="X139" s="12" t="s">
        <v>703</v>
      </c>
      <c r="Y139" s="12" t="s">
        <v>704</v>
      </c>
      <c r="Z139" s="12" t="s">
        <v>705</v>
      </c>
      <c r="AA139" s="12" t="s">
        <v>781</v>
      </c>
      <c r="AB139" s="12" t="s">
        <v>755</v>
      </c>
      <c r="AC139" s="12" t="s">
        <v>813</v>
      </c>
      <c r="AD139" s="12" t="s">
        <v>709</v>
      </c>
      <c r="AE139" s="12" t="s">
        <v>710</v>
      </c>
      <c r="AF139" s="19" t="s">
        <v>711</v>
      </c>
    </row>
    <row r="140" spans="1:32" x14ac:dyDescent="0.3">
      <c r="A140" s="8">
        <v>223</v>
      </c>
      <c r="B140" s="8" t="b">
        <v>0</v>
      </c>
      <c r="C140" s="8" t="b">
        <v>0</v>
      </c>
      <c r="D140" s="8">
        <v>98</v>
      </c>
      <c r="E140" s="8">
        <v>24</v>
      </c>
      <c r="F140" s="8">
        <v>5</v>
      </c>
      <c r="G140" s="8" t="b">
        <v>1</v>
      </c>
      <c r="H140" s="8">
        <v>131</v>
      </c>
      <c r="I140" s="8"/>
      <c r="J140" s="20">
        <v>122</v>
      </c>
      <c r="K140" s="139"/>
      <c r="L140" s="8" t="s">
        <v>923</v>
      </c>
      <c r="M140" s="13">
        <v>6</v>
      </c>
      <c r="N140" s="18">
        <v>15</v>
      </c>
      <c r="O140" s="18">
        <v>12</v>
      </c>
      <c r="P140" s="13" t="s">
        <v>700</v>
      </c>
      <c r="Q140" s="13" t="s">
        <v>713</v>
      </c>
      <c r="R140" s="13" t="s">
        <v>702</v>
      </c>
      <c r="S140" s="8">
        <v>563526095</v>
      </c>
      <c r="T140" s="8" t="b">
        <v>1</v>
      </c>
      <c r="U140" s="12" t="s">
        <v>463</v>
      </c>
      <c r="V140" s="12" t="b">
        <v>1</v>
      </c>
      <c r="W140" s="12" t="b">
        <v>1</v>
      </c>
      <c r="X140" s="12" t="s">
        <v>703</v>
      </c>
      <c r="Y140" s="12" t="s">
        <v>704</v>
      </c>
      <c r="Z140" s="12" t="s">
        <v>705</v>
      </c>
      <c r="AA140" s="12" t="s">
        <v>706</v>
      </c>
      <c r="AB140" s="12" t="s">
        <v>755</v>
      </c>
      <c r="AC140" s="12" t="s">
        <v>708</v>
      </c>
      <c r="AD140" s="12" t="s">
        <v>709</v>
      </c>
      <c r="AE140" s="12" t="s">
        <v>710</v>
      </c>
      <c r="AF140" s="19" t="s">
        <v>829</v>
      </c>
    </row>
    <row r="141" spans="1:32" x14ac:dyDescent="0.3">
      <c r="A141" s="8">
        <v>126</v>
      </c>
      <c r="B141" s="8" t="b">
        <v>0</v>
      </c>
      <c r="C141" s="8" t="b">
        <v>0</v>
      </c>
      <c r="D141" s="8">
        <v>20</v>
      </c>
      <c r="E141" s="8">
        <v>102</v>
      </c>
      <c r="F141" s="8">
        <v>1</v>
      </c>
      <c r="G141" s="8" t="b">
        <v>0</v>
      </c>
      <c r="H141" s="8">
        <v>132</v>
      </c>
      <c r="I141" s="8"/>
      <c r="J141" s="20">
        <v>122</v>
      </c>
      <c r="K141" s="139"/>
      <c r="L141" s="8" t="s">
        <v>924</v>
      </c>
      <c r="M141" s="13">
        <v>5</v>
      </c>
      <c r="N141" s="18">
        <v>11</v>
      </c>
      <c r="O141" s="18">
        <v>12</v>
      </c>
      <c r="P141" s="13" t="s">
        <v>700</v>
      </c>
      <c r="Q141" s="13" t="s">
        <v>713</v>
      </c>
      <c r="R141" s="13" t="s">
        <v>702</v>
      </c>
      <c r="S141" s="8">
        <v>1693952719</v>
      </c>
      <c r="T141" s="8" t="b">
        <v>1</v>
      </c>
      <c r="U141" s="12" t="s">
        <v>448</v>
      </c>
      <c r="V141" s="12" t="b">
        <v>1</v>
      </c>
      <c r="W141" s="12" t="b">
        <v>1</v>
      </c>
      <c r="X141" s="12" t="s">
        <v>703</v>
      </c>
      <c r="Y141" s="12" t="s">
        <v>704</v>
      </c>
      <c r="Z141" s="12" t="s">
        <v>705</v>
      </c>
      <c r="AA141" s="12" t="s">
        <v>781</v>
      </c>
      <c r="AB141" s="12" t="s">
        <v>755</v>
      </c>
      <c r="AC141" s="12" t="s">
        <v>708</v>
      </c>
      <c r="AD141" s="12" t="s">
        <v>802</v>
      </c>
      <c r="AE141" s="12" t="s">
        <v>710</v>
      </c>
      <c r="AF141" s="19" t="s">
        <v>711</v>
      </c>
    </row>
    <row r="142" spans="1:32" x14ac:dyDescent="0.3">
      <c r="A142" s="8">
        <v>301</v>
      </c>
      <c r="B142" s="8" t="b">
        <v>0</v>
      </c>
      <c r="C142" s="8">
        <v>0</v>
      </c>
      <c r="D142" s="8">
        <v>0</v>
      </c>
      <c r="E142" s="8">
        <v>122</v>
      </c>
      <c r="F142" s="8">
        <v>2</v>
      </c>
      <c r="G142" s="8" t="b">
        <v>0</v>
      </c>
      <c r="H142" s="8">
        <v>133</v>
      </c>
      <c r="I142" s="8"/>
      <c r="J142" s="20">
        <v>122</v>
      </c>
      <c r="K142" s="139"/>
      <c r="L142" s="8" t="s">
        <v>925</v>
      </c>
      <c r="M142" s="13">
        <v>5</v>
      </c>
      <c r="N142" s="18">
        <v>11</v>
      </c>
      <c r="O142" s="18">
        <v>12</v>
      </c>
      <c r="P142" s="13" t="s">
        <v>702</v>
      </c>
      <c r="Q142" s="13" t="s">
        <v>701</v>
      </c>
      <c r="R142" s="13" t="s">
        <v>702</v>
      </c>
      <c r="S142" s="8">
        <v>1288812732</v>
      </c>
      <c r="T142" s="8" t="b">
        <v>0</v>
      </c>
      <c r="U142" s="12" t="s">
        <v>454</v>
      </c>
      <c r="V142" s="12" t="b">
        <v>1</v>
      </c>
      <c r="W142" s="12" t="b">
        <v>0</v>
      </c>
      <c r="X142" s="12" t="s">
        <v>703</v>
      </c>
      <c r="Y142" s="12" t="s">
        <v>704</v>
      </c>
      <c r="Z142" s="12" t="s">
        <v>705</v>
      </c>
      <c r="AA142" s="12" t="s">
        <v>781</v>
      </c>
      <c r="AB142" s="12" t="s">
        <v>755</v>
      </c>
      <c r="AC142" s="12" t="s">
        <v>708</v>
      </c>
      <c r="AD142" s="12" t="s">
        <v>802</v>
      </c>
      <c r="AE142" s="12" t="s">
        <v>710</v>
      </c>
      <c r="AF142" s="19" t="s">
        <v>711</v>
      </c>
    </row>
    <row r="143" spans="1:32" x14ac:dyDescent="0.3">
      <c r="A143" s="8">
        <v>228</v>
      </c>
      <c r="B143" s="8" t="b">
        <v>1</v>
      </c>
      <c r="C143" s="8">
        <v>0</v>
      </c>
      <c r="D143" s="8">
        <v>0</v>
      </c>
      <c r="E143" s="8">
        <v>122</v>
      </c>
      <c r="F143" s="8">
        <v>3</v>
      </c>
      <c r="G143" s="8" t="b">
        <v>0</v>
      </c>
      <c r="H143" s="8">
        <v>134</v>
      </c>
      <c r="I143" s="8"/>
      <c r="J143" s="20">
        <v>122</v>
      </c>
      <c r="K143" s="139"/>
      <c r="L143" s="8" t="s">
        <v>926</v>
      </c>
      <c r="M143" s="13">
        <v>5</v>
      </c>
      <c r="N143" s="18">
        <v>11</v>
      </c>
      <c r="O143" s="18">
        <v>12</v>
      </c>
      <c r="P143" s="13" t="s">
        <v>1</v>
      </c>
      <c r="Q143" s="13" t="s">
        <v>1</v>
      </c>
      <c r="R143" s="13" t="s">
        <v>1</v>
      </c>
      <c r="S143" s="8">
        <v>9681757</v>
      </c>
      <c r="T143" s="8" t="b">
        <v>0</v>
      </c>
      <c r="U143" s="12" t="s">
        <v>1</v>
      </c>
      <c r="V143" s="12" t="b">
        <v>1</v>
      </c>
      <c r="W143" s="12" t="b">
        <v>0</v>
      </c>
      <c r="X143" s="12" t="s">
        <v>703</v>
      </c>
      <c r="Y143" s="12" t="s">
        <v>704</v>
      </c>
      <c r="Z143" s="12" t="s">
        <v>705</v>
      </c>
      <c r="AA143" s="12" t="s">
        <v>781</v>
      </c>
      <c r="AB143" s="12" t="s">
        <v>755</v>
      </c>
      <c r="AC143" s="12" t="s">
        <v>708</v>
      </c>
      <c r="AD143" s="12" t="s">
        <v>802</v>
      </c>
      <c r="AE143" s="12" t="s">
        <v>710</v>
      </c>
      <c r="AF143" s="19" t="s">
        <v>711</v>
      </c>
    </row>
    <row r="144" spans="1:32" x14ac:dyDescent="0.3">
      <c r="A144" s="8">
        <v>1329</v>
      </c>
      <c r="B144" s="8" t="b">
        <v>0</v>
      </c>
      <c r="C144" s="8">
        <v>0</v>
      </c>
      <c r="D144" s="8">
        <v>0</v>
      </c>
      <c r="E144" s="8">
        <v>122</v>
      </c>
      <c r="F144" s="8">
        <v>4</v>
      </c>
      <c r="G144" s="8" t="b">
        <v>0</v>
      </c>
      <c r="H144" s="8">
        <v>135</v>
      </c>
      <c r="I144" s="8"/>
      <c r="J144" s="20">
        <v>122</v>
      </c>
      <c r="K144" s="139"/>
      <c r="L144" s="8" t="s">
        <v>927</v>
      </c>
      <c r="M144" s="13">
        <v>5</v>
      </c>
      <c r="N144" s="18">
        <v>11</v>
      </c>
      <c r="O144" s="18">
        <v>12</v>
      </c>
      <c r="P144" s="13" t="s">
        <v>700</v>
      </c>
      <c r="Q144" s="13" t="s">
        <v>713</v>
      </c>
      <c r="R144" s="13" t="s">
        <v>702</v>
      </c>
      <c r="S144" s="8">
        <v>1637587955</v>
      </c>
      <c r="T144" s="8" t="b">
        <v>0</v>
      </c>
      <c r="U144" s="12" t="s">
        <v>469</v>
      </c>
      <c r="V144" s="12" t="b">
        <v>1</v>
      </c>
      <c r="W144" s="12" t="b">
        <v>0</v>
      </c>
      <c r="X144" s="12" t="s">
        <v>703</v>
      </c>
      <c r="Y144" s="12" t="s">
        <v>704</v>
      </c>
      <c r="Z144" s="12" t="s">
        <v>705</v>
      </c>
      <c r="AA144" s="12" t="s">
        <v>781</v>
      </c>
      <c r="AB144" s="12" t="s">
        <v>755</v>
      </c>
      <c r="AC144" s="12" t="s">
        <v>708</v>
      </c>
      <c r="AD144" s="12" t="s">
        <v>802</v>
      </c>
      <c r="AE144" s="12" t="s">
        <v>710</v>
      </c>
      <c r="AF144" s="19" t="s">
        <v>711</v>
      </c>
    </row>
    <row r="145" spans="1:32" x14ac:dyDescent="0.3">
      <c r="A145" s="8">
        <v>183</v>
      </c>
      <c r="B145" s="8" t="b">
        <v>1</v>
      </c>
      <c r="C145" s="8" t="b">
        <v>0</v>
      </c>
      <c r="D145" s="8">
        <v>98</v>
      </c>
      <c r="E145" s="8">
        <v>24</v>
      </c>
      <c r="F145" s="8">
        <v>5</v>
      </c>
      <c r="G145" s="8" t="b">
        <v>0</v>
      </c>
      <c r="H145" s="8">
        <v>136</v>
      </c>
      <c r="I145" s="8"/>
      <c r="J145" s="20">
        <v>122</v>
      </c>
      <c r="K145" s="139"/>
      <c r="L145" s="8" t="s">
        <v>928</v>
      </c>
      <c r="M145" s="13">
        <v>6</v>
      </c>
      <c r="N145" s="18">
        <v>15</v>
      </c>
      <c r="O145" s="18">
        <v>12</v>
      </c>
      <c r="P145" s="13" t="s">
        <v>702</v>
      </c>
      <c r="Q145" s="13" t="s">
        <v>701</v>
      </c>
      <c r="R145" s="13" t="s">
        <v>714</v>
      </c>
      <c r="S145" s="8">
        <v>2007504541</v>
      </c>
      <c r="T145" s="8" t="b">
        <v>1</v>
      </c>
      <c r="U145" s="12" t="s">
        <v>1</v>
      </c>
      <c r="V145" s="12" t="b">
        <v>1</v>
      </c>
      <c r="W145" s="12" t="b">
        <v>0</v>
      </c>
      <c r="X145" s="12" t="s">
        <v>703</v>
      </c>
      <c r="Y145" s="12" t="s">
        <v>704</v>
      </c>
      <c r="Z145" s="12" t="s">
        <v>705</v>
      </c>
      <c r="AA145" s="12" t="s">
        <v>706</v>
      </c>
      <c r="AB145" s="12" t="s">
        <v>755</v>
      </c>
      <c r="AC145" s="12" t="s">
        <v>708</v>
      </c>
      <c r="AD145" s="12" t="s">
        <v>709</v>
      </c>
      <c r="AE145" s="12" t="s">
        <v>710</v>
      </c>
      <c r="AF145" s="19" t="s">
        <v>829</v>
      </c>
    </row>
    <row r="146" spans="1:32" x14ac:dyDescent="0.3">
      <c r="A146" s="8">
        <v>108</v>
      </c>
      <c r="B146" s="8" t="b">
        <v>0</v>
      </c>
      <c r="C146" s="8" t="b">
        <v>0</v>
      </c>
      <c r="D146" s="8">
        <v>98</v>
      </c>
      <c r="E146" s="8">
        <v>39</v>
      </c>
      <c r="F146" s="8">
        <v>1</v>
      </c>
      <c r="G146" s="8" t="b">
        <v>1</v>
      </c>
      <c r="H146" s="8">
        <v>137</v>
      </c>
      <c r="I146" s="8"/>
      <c r="J146" s="20">
        <v>137</v>
      </c>
      <c r="K146" s="139"/>
      <c r="L146" s="8" t="s">
        <v>929</v>
      </c>
      <c r="M146" s="13">
        <v>5</v>
      </c>
      <c r="N146" s="18">
        <v>13</v>
      </c>
      <c r="O146" s="18">
        <v>10</v>
      </c>
      <c r="P146" s="13" t="s">
        <v>700</v>
      </c>
      <c r="Q146" s="13" t="s">
        <v>701</v>
      </c>
      <c r="R146" s="13" t="s">
        <v>702</v>
      </c>
      <c r="S146" s="8">
        <v>257502649</v>
      </c>
      <c r="T146" s="8" t="b">
        <v>1</v>
      </c>
      <c r="U146" s="12" t="s">
        <v>442</v>
      </c>
      <c r="V146" s="12" t="b">
        <v>1</v>
      </c>
      <c r="W146" s="12" t="b">
        <v>1</v>
      </c>
      <c r="X146" s="12" t="s">
        <v>703</v>
      </c>
      <c r="Y146" s="12" t="s">
        <v>792</v>
      </c>
      <c r="Z146" s="12" t="s">
        <v>705</v>
      </c>
      <c r="AA146" s="12" t="s">
        <v>781</v>
      </c>
      <c r="AB146" s="12" t="s">
        <v>707</v>
      </c>
      <c r="AC146" s="12" t="s">
        <v>708</v>
      </c>
      <c r="AD146" s="12" t="s">
        <v>709</v>
      </c>
      <c r="AE146" s="12" t="s">
        <v>710</v>
      </c>
      <c r="AF146" s="19" t="s">
        <v>829</v>
      </c>
    </row>
    <row r="147" spans="1:32" x14ac:dyDescent="0.3">
      <c r="A147" s="8">
        <v>1446</v>
      </c>
      <c r="B147" s="8" t="b">
        <v>0</v>
      </c>
      <c r="C147" s="8" t="b">
        <v>0</v>
      </c>
      <c r="D147" s="8">
        <v>98</v>
      </c>
      <c r="E147" s="8">
        <v>39</v>
      </c>
      <c r="F147" s="8">
        <v>2</v>
      </c>
      <c r="G147" s="8" t="b">
        <v>1</v>
      </c>
      <c r="H147" s="8">
        <v>138</v>
      </c>
      <c r="I147" s="8"/>
      <c r="J147" s="20">
        <v>137</v>
      </c>
      <c r="K147" s="139"/>
      <c r="L147" s="8" t="s">
        <v>930</v>
      </c>
      <c r="M147" s="13">
        <v>6</v>
      </c>
      <c r="N147" s="18">
        <v>13</v>
      </c>
      <c r="O147" s="18">
        <v>10</v>
      </c>
      <c r="P147" s="13" t="s">
        <v>700</v>
      </c>
      <c r="Q147" s="13" t="s">
        <v>713</v>
      </c>
      <c r="R147" s="13" t="s">
        <v>712</v>
      </c>
      <c r="S147" s="8">
        <v>929212432</v>
      </c>
      <c r="T147" s="8" t="b">
        <v>1</v>
      </c>
      <c r="U147" s="12" t="s">
        <v>460</v>
      </c>
      <c r="V147" s="12" t="b">
        <v>1</v>
      </c>
      <c r="W147" s="12" t="b">
        <v>1</v>
      </c>
      <c r="X147" s="12" t="s">
        <v>703</v>
      </c>
      <c r="Y147" s="12" t="s">
        <v>704</v>
      </c>
      <c r="Z147" s="12" t="s">
        <v>705</v>
      </c>
      <c r="AA147" s="12" t="s">
        <v>706</v>
      </c>
      <c r="AB147" s="12" t="s">
        <v>707</v>
      </c>
      <c r="AC147" s="12" t="s">
        <v>708</v>
      </c>
      <c r="AD147" s="12" t="s">
        <v>802</v>
      </c>
      <c r="AE147" s="12" t="s">
        <v>820</v>
      </c>
      <c r="AF147" s="19" t="s">
        <v>711</v>
      </c>
    </row>
    <row r="148" spans="1:32" x14ac:dyDescent="0.3">
      <c r="A148" s="8">
        <v>242</v>
      </c>
      <c r="B148" s="8" t="b">
        <v>0</v>
      </c>
      <c r="C148" s="8" t="b">
        <v>0</v>
      </c>
      <c r="D148" s="8">
        <v>20</v>
      </c>
      <c r="E148" s="8">
        <v>117</v>
      </c>
      <c r="F148" s="8">
        <v>3</v>
      </c>
      <c r="G148" s="8" t="b">
        <v>1</v>
      </c>
      <c r="H148" s="8">
        <v>139</v>
      </c>
      <c r="I148" s="8"/>
      <c r="J148" s="20">
        <v>137</v>
      </c>
      <c r="K148" s="139"/>
      <c r="L148" s="8" t="s">
        <v>931</v>
      </c>
      <c r="M148" s="13">
        <v>5</v>
      </c>
      <c r="N148" s="18">
        <v>11</v>
      </c>
      <c r="O148" s="18">
        <v>10</v>
      </c>
      <c r="P148" s="13" t="s">
        <v>702</v>
      </c>
      <c r="Q148" s="13" t="s">
        <v>701</v>
      </c>
      <c r="R148" s="13" t="s">
        <v>714</v>
      </c>
      <c r="S148" s="8">
        <v>1705857153</v>
      </c>
      <c r="T148" s="8" t="b">
        <v>0</v>
      </c>
      <c r="U148" s="12" t="s">
        <v>448</v>
      </c>
      <c r="V148" s="12" t="b">
        <v>1</v>
      </c>
      <c r="W148" s="12" t="b">
        <v>1</v>
      </c>
      <c r="X148" s="12" t="s">
        <v>703</v>
      </c>
      <c r="Y148" s="12" t="s">
        <v>704</v>
      </c>
      <c r="Z148" s="12" t="s">
        <v>705</v>
      </c>
      <c r="AA148" s="12" t="s">
        <v>781</v>
      </c>
      <c r="AB148" s="12" t="s">
        <v>755</v>
      </c>
      <c r="AC148" s="12" t="s">
        <v>708</v>
      </c>
      <c r="AD148" s="12" t="s">
        <v>802</v>
      </c>
      <c r="AE148" s="12" t="s">
        <v>710</v>
      </c>
      <c r="AF148" s="19" t="s">
        <v>711</v>
      </c>
    </row>
    <row r="149" spans="1:32" x14ac:dyDescent="0.3">
      <c r="A149" s="8">
        <v>174</v>
      </c>
      <c r="B149" s="8" t="b">
        <v>0</v>
      </c>
      <c r="C149" s="8" t="b">
        <v>0</v>
      </c>
      <c r="D149" s="8">
        <v>20</v>
      </c>
      <c r="E149" s="8">
        <v>117</v>
      </c>
      <c r="F149" s="8">
        <v>4</v>
      </c>
      <c r="G149" s="8" t="b">
        <v>1</v>
      </c>
      <c r="H149" s="8">
        <v>140</v>
      </c>
      <c r="I149" s="8"/>
      <c r="J149" s="20">
        <v>137</v>
      </c>
      <c r="K149" s="139"/>
      <c r="L149" s="8" t="s">
        <v>932</v>
      </c>
      <c r="M149" s="13">
        <v>5</v>
      </c>
      <c r="N149" s="18">
        <v>11</v>
      </c>
      <c r="O149" s="18">
        <v>10</v>
      </c>
      <c r="P149" s="13" t="s">
        <v>700</v>
      </c>
      <c r="Q149" s="13" t="s">
        <v>713</v>
      </c>
      <c r="R149" s="13" t="s">
        <v>714</v>
      </c>
      <c r="S149" s="8">
        <v>1858886120</v>
      </c>
      <c r="T149" s="8" t="b">
        <v>1</v>
      </c>
      <c r="U149" s="12" t="s">
        <v>460</v>
      </c>
      <c r="V149" s="12" t="b">
        <v>1</v>
      </c>
      <c r="W149" s="12" t="b">
        <v>1</v>
      </c>
      <c r="X149" s="12" t="s">
        <v>757</v>
      </c>
      <c r="Y149" s="12" t="s">
        <v>758</v>
      </c>
      <c r="Z149" s="12" t="s">
        <v>743</v>
      </c>
      <c r="AA149" s="12" t="s">
        <v>893</v>
      </c>
      <c r="AB149" s="12" t="s">
        <v>755</v>
      </c>
      <c r="AC149" s="12" t="s">
        <v>737</v>
      </c>
      <c r="AD149" s="12" t="s">
        <v>882</v>
      </c>
      <c r="AE149" s="12" t="s">
        <v>726</v>
      </c>
      <c r="AF149" s="19" t="s">
        <v>817</v>
      </c>
    </row>
    <row r="150" spans="1:32" s="9" customFormat="1" x14ac:dyDescent="0.3">
      <c r="A150" s="8">
        <v>1497</v>
      </c>
      <c r="B150" s="8" t="b">
        <v>0</v>
      </c>
      <c r="C150" s="8" t="b">
        <v>0</v>
      </c>
      <c r="D150" s="8">
        <v>98</v>
      </c>
      <c r="E150" s="8">
        <v>39</v>
      </c>
      <c r="F150" s="8">
        <v>5</v>
      </c>
      <c r="G150" s="8" t="b">
        <v>1</v>
      </c>
      <c r="H150" s="8">
        <v>141</v>
      </c>
      <c r="I150" s="8"/>
      <c r="J150" s="20">
        <v>137</v>
      </c>
      <c r="K150" s="139"/>
      <c r="L150" s="8" t="s">
        <v>933</v>
      </c>
      <c r="M150" s="13">
        <v>6</v>
      </c>
      <c r="N150" s="18">
        <v>13</v>
      </c>
      <c r="O150" s="18">
        <v>10</v>
      </c>
      <c r="P150" s="13" t="s">
        <v>702</v>
      </c>
      <c r="Q150" s="13" t="s">
        <v>713</v>
      </c>
      <c r="R150" s="13" t="s">
        <v>712</v>
      </c>
      <c r="S150" s="8">
        <v>2090784992</v>
      </c>
      <c r="T150" s="8" t="b">
        <v>1</v>
      </c>
      <c r="U150" s="12" t="s">
        <v>474</v>
      </c>
      <c r="V150" s="12" t="b">
        <v>1</v>
      </c>
      <c r="W150" s="12" t="b">
        <v>0</v>
      </c>
      <c r="X150" s="12" t="s">
        <v>703</v>
      </c>
      <c r="Y150" s="12" t="s">
        <v>704</v>
      </c>
      <c r="Z150" s="12" t="s">
        <v>705</v>
      </c>
      <c r="AA150" s="12" t="s">
        <v>706</v>
      </c>
      <c r="AB150" s="12" t="s">
        <v>707</v>
      </c>
      <c r="AC150" s="12" t="s">
        <v>708</v>
      </c>
      <c r="AD150" s="12" t="s">
        <v>802</v>
      </c>
      <c r="AE150" s="12" t="s">
        <v>820</v>
      </c>
      <c r="AF150" s="19" t="s">
        <v>711</v>
      </c>
    </row>
    <row r="151" spans="1:32" x14ac:dyDescent="0.3">
      <c r="A151" s="8">
        <v>224</v>
      </c>
      <c r="B151" s="8" t="b">
        <v>1</v>
      </c>
      <c r="C151" s="8" t="b">
        <v>0</v>
      </c>
      <c r="D151" s="8">
        <v>1</v>
      </c>
      <c r="E151" s="8">
        <v>136</v>
      </c>
      <c r="F151" s="8">
        <v>1</v>
      </c>
      <c r="G151" s="8" t="b">
        <v>0</v>
      </c>
      <c r="H151" s="8">
        <v>142</v>
      </c>
      <c r="I151" s="8"/>
      <c r="J151" s="20">
        <v>137</v>
      </c>
      <c r="K151" s="139"/>
      <c r="L151" s="8" t="s">
        <v>934</v>
      </c>
      <c r="M151" s="13">
        <v>4</v>
      </c>
      <c r="N151" s="18">
        <v>7</v>
      </c>
      <c r="O151" s="18">
        <v>10</v>
      </c>
      <c r="P151" s="13" t="s">
        <v>700</v>
      </c>
      <c r="Q151" s="13" t="s">
        <v>701</v>
      </c>
      <c r="R151" s="13" t="s">
        <v>712</v>
      </c>
      <c r="S151" s="8">
        <v>404060337</v>
      </c>
      <c r="T151" s="8" t="b">
        <v>1</v>
      </c>
      <c r="U151" s="12" t="s">
        <v>466</v>
      </c>
      <c r="V151" s="12" t="b">
        <v>0</v>
      </c>
      <c r="W151" s="12" t="b">
        <v>1</v>
      </c>
      <c r="X151" s="12" t="s">
        <v>703</v>
      </c>
      <c r="Y151" s="12" t="s">
        <v>704</v>
      </c>
      <c r="Z151" s="12" t="s">
        <v>731</v>
      </c>
      <c r="AA151" s="12" t="s">
        <v>781</v>
      </c>
      <c r="AB151" s="12" t="s">
        <v>755</v>
      </c>
      <c r="AC151" s="12" t="s">
        <v>813</v>
      </c>
      <c r="AD151" s="12" t="s">
        <v>709</v>
      </c>
      <c r="AE151" s="12" t="s">
        <v>710</v>
      </c>
      <c r="AF151" s="19" t="s">
        <v>711</v>
      </c>
    </row>
    <row r="152" spans="1:32" x14ac:dyDescent="0.3">
      <c r="A152" s="8">
        <v>62</v>
      </c>
      <c r="B152" s="8" t="b">
        <v>0</v>
      </c>
      <c r="C152" s="8" t="b">
        <v>0</v>
      </c>
      <c r="D152" s="8">
        <v>20</v>
      </c>
      <c r="E152" s="8">
        <v>117</v>
      </c>
      <c r="F152" s="8">
        <v>2</v>
      </c>
      <c r="G152" s="8" t="b">
        <v>0</v>
      </c>
      <c r="H152" s="8">
        <v>143</v>
      </c>
      <c r="I152" s="8"/>
      <c r="J152" s="20">
        <v>137</v>
      </c>
      <c r="K152" s="139"/>
      <c r="L152" s="8" t="s">
        <v>935</v>
      </c>
      <c r="M152" s="13">
        <v>6</v>
      </c>
      <c r="N152" s="18">
        <v>9</v>
      </c>
      <c r="O152" s="18">
        <v>10</v>
      </c>
      <c r="P152" s="13" t="s">
        <v>702</v>
      </c>
      <c r="Q152" s="13" t="s">
        <v>713</v>
      </c>
      <c r="R152" s="13" t="s">
        <v>702</v>
      </c>
      <c r="S152" s="8">
        <v>719547047</v>
      </c>
      <c r="T152" s="8" t="b">
        <v>1</v>
      </c>
      <c r="U152" s="12" t="s">
        <v>448</v>
      </c>
      <c r="V152" s="12" t="b">
        <v>1</v>
      </c>
      <c r="W152" s="12" t="b">
        <v>1</v>
      </c>
      <c r="X152" s="12" t="s">
        <v>703</v>
      </c>
      <c r="Y152" s="12" t="s">
        <v>704</v>
      </c>
      <c r="Z152" s="12" t="s">
        <v>705</v>
      </c>
      <c r="AA152" s="12" t="s">
        <v>706</v>
      </c>
      <c r="AB152" s="12" t="s">
        <v>707</v>
      </c>
      <c r="AC152" s="12" t="s">
        <v>708</v>
      </c>
      <c r="AD152" s="12" t="s">
        <v>709</v>
      </c>
      <c r="AE152" s="12" t="s">
        <v>820</v>
      </c>
      <c r="AF152" s="19" t="s">
        <v>829</v>
      </c>
    </row>
    <row r="153" spans="1:32" x14ac:dyDescent="0.3">
      <c r="A153" s="8">
        <v>120</v>
      </c>
      <c r="B153" s="8" t="b">
        <v>1</v>
      </c>
      <c r="C153" s="8" t="b">
        <v>0</v>
      </c>
      <c r="D153" s="8">
        <v>20</v>
      </c>
      <c r="E153" s="8">
        <v>117</v>
      </c>
      <c r="F153" s="8">
        <v>3</v>
      </c>
      <c r="G153" s="8" t="b">
        <v>0</v>
      </c>
      <c r="H153" s="8">
        <v>144</v>
      </c>
      <c r="I153" s="8"/>
      <c r="J153" s="20">
        <v>137</v>
      </c>
      <c r="K153" s="139"/>
      <c r="L153" s="8" t="s">
        <v>936</v>
      </c>
      <c r="M153" s="13">
        <v>6</v>
      </c>
      <c r="N153" s="18">
        <v>9</v>
      </c>
      <c r="O153" s="18">
        <v>10</v>
      </c>
      <c r="P153" s="13" t="s">
        <v>700</v>
      </c>
      <c r="Q153" s="13" t="s">
        <v>713</v>
      </c>
      <c r="R153" s="13" t="s">
        <v>765</v>
      </c>
      <c r="S153" s="8">
        <v>1616401946</v>
      </c>
      <c r="T153" s="8" t="b">
        <v>1</v>
      </c>
      <c r="U153" s="12" t="s">
        <v>457</v>
      </c>
      <c r="V153" s="12" t="b">
        <v>1</v>
      </c>
      <c r="W153" s="12" t="b">
        <v>0</v>
      </c>
      <c r="X153" s="12" t="s">
        <v>794</v>
      </c>
      <c r="Y153" s="12" t="s">
        <v>720</v>
      </c>
      <c r="Z153" s="12" t="s">
        <v>721</v>
      </c>
      <c r="AA153" s="12" t="s">
        <v>803</v>
      </c>
      <c r="AB153" s="12" t="s">
        <v>723</v>
      </c>
      <c r="AC153" s="12" t="s">
        <v>767</v>
      </c>
      <c r="AD153" s="12" t="s">
        <v>725</v>
      </c>
      <c r="AE153" s="12" t="s">
        <v>710</v>
      </c>
      <c r="AF153" s="19" t="s">
        <v>937</v>
      </c>
    </row>
    <row r="154" spans="1:32" x14ac:dyDescent="0.3">
      <c r="A154" s="8">
        <v>40</v>
      </c>
      <c r="B154" s="8" t="b">
        <v>0</v>
      </c>
      <c r="C154" s="8" t="b">
        <v>0</v>
      </c>
      <c r="D154" s="8">
        <v>1</v>
      </c>
      <c r="E154" s="8">
        <v>136</v>
      </c>
      <c r="F154" s="8">
        <v>4</v>
      </c>
      <c r="G154" s="8" t="b">
        <v>0</v>
      </c>
      <c r="H154" s="8">
        <v>145</v>
      </c>
      <c r="I154" s="8"/>
      <c r="J154" s="20">
        <v>137</v>
      </c>
      <c r="K154" s="139"/>
      <c r="L154" s="8" t="s">
        <v>938</v>
      </c>
      <c r="M154" s="13">
        <v>5</v>
      </c>
      <c r="N154" s="18">
        <v>7</v>
      </c>
      <c r="O154" s="18">
        <v>10</v>
      </c>
      <c r="P154" s="13" t="s">
        <v>700</v>
      </c>
      <c r="Q154" s="13" t="s">
        <v>701</v>
      </c>
      <c r="R154" s="13" t="s">
        <v>702</v>
      </c>
      <c r="S154" s="8">
        <v>824434200</v>
      </c>
      <c r="T154" s="8" t="b">
        <v>1</v>
      </c>
      <c r="U154" s="12" t="s">
        <v>471</v>
      </c>
      <c r="V154" s="12" t="b">
        <v>0</v>
      </c>
      <c r="W154" s="12" t="b">
        <v>0</v>
      </c>
      <c r="X154" s="12" t="s">
        <v>703</v>
      </c>
      <c r="Y154" s="12" t="s">
        <v>704</v>
      </c>
      <c r="Z154" s="12" t="s">
        <v>705</v>
      </c>
      <c r="AA154" s="12" t="s">
        <v>706</v>
      </c>
      <c r="AB154" s="12" t="s">
        <v>755</v>
      </c>
      <c r="AC154" s="12" t="s">
        <v>813</v>
      </c>
      <c r="AD154" s="12" t="s">
        <v>802</v>
      </c>
      <c r="AE154" s="12" t="s">
        <v>710</v>
      </c>
      <c r="AF154" s="19" t="s">
        <v>711</v>
      </c>
    </row>
    <row r="155" spans="1:32" x14ac:dyDescent="0.3">
      <c r="A155" s="8">
        <v>247</v>
      </c>
      <c r="B155" s="8" t="b">
        <v>1</v>
      </c>
      <c r="C155" s="8" t="b">
        <v>0</v>
      </c>
      <c r="D155" s="8">
        <v>98</v>
      </c>
      <c r="E155" s="8">
        <v>48</v>
      </c>
      <c r="F155" s="8">
        <v>1</v>
      </c>
      <c r="G155" s="8" t="b">
        <v>1</v>
      </c>
      <c r="H155" s="8">
        <v>146</v>
      </c>
      <c r="I155" s="8"/>
      <c r="J155" s="20">
        <v>146</v>
      </c>
      <c r="K155" s="139"/>
      <c r="L155" s="8" t="s">
        <v>939</v>
      </c>
      <c r="M155" s="13">
        <v>5</v>
      </c>
      <c r="N155" s="18">
        <v>11</v>
      </c>
      <c r="O155" s="18">
        <v>8</v>
      </c>
      <c r="P155" s="13" t="s">
        <v>702</v>
      </c>
      <c r="Q155" s="13" t="s">
        <v>701</v>
      </c>
      <c r="R155" s="13" t="s">
        <v>714</v>
      </c>
      <c r="S155" s="8">
        <v>2061670633</v>
      </c>
      <c r="T155" s="8" t="b">
        <v>1</v>
      </c>
      <c r="U155" s="12" t="s">
        <v>457</v>
      </c>
      <c r="V155" s="12" t="b">
        <v>1</v>
      </c>
      <c r="W155" s="12" t="b">
        <v>0</v>
      </c>
      <c r="X155" s="12" t="s">
        <v>703</v>
      </c>
      <c r="Y155" s="12" t="s">
        <v>704</v>
      </c>
      <c r="Z155" s="12" t="s">
        <v>705</v>
      </c>
      <c r="AA155" s="12" t="s">
        <v>781</v>
      </c>
      <c r="AB155" s="12" t="s">
        <v>755</v>
      </c>
      <c r="AC155" s="12" t="s">
        <v>708</v>
      </c>
      <c r="AD155" s="12" t="s">
        <v>802</v>
      </c>
      <c r="AE155" s="12" t="s">
        <v>710</v>
      </c>
      <c r="AF155" s="19" t="s">
        <v>711</v>
      </c>
    </row>
    <row r="156" spans="1:32" x14ac:dyDescent="0.3">
      <c r="A156" s="8">
        <v>1438</v>
      </c>
      <c r="B156" s="8" t="b">
        <v>1</v>
      </c>
      <c r="C156" s="8" t="b">
        <v>0</v>
      </c>
      <c r="D156" s="8">
        <v>20</v>
      </c>
      <c r="E156" s="8">
        <v>126</v>
      </c>
      <c r="F156" s="8">
        <v>2</v>
      </c>
      <c r="G156" s="8" t="b">
        <v>1</v>
      </c>
      <c r="H156" s="8">
        <v>147</v>
      </c>
      <c r="I156" s="8"/>
      <c r="J156" s="20">
        <v>146</v>
      </c>
      <c r="K156" s="139"/>
      <c r="L156" s="8" t="s">
        <v>940</v>
      </c>
      <c r="M156" s="13">
        <v>4</v>
      </c>
      <c r="N156" s="18">
        <v>7</v>
      </c>
      <c r="O156" s="18">
        <v>8</v>
      </c>
      <c r="P156" s="13" t="s">
        <v>700</v>
      </c>
      <c r="Q156" s="13" t="s">
        <v>701</v>
      </c>
      <c r="R156" s="13" t="s">
        <v>712</v>
      </c>
      <c r="S156" s="8">
        <v>1602996563</v>
      </c>
      <c r="T156" s="8" t="b">
        <v>1</v>
      </c>
      <c r="U156" s="12" t="s">
        <v>460</v>
      </c>
      <c r="V156" s="12" t="b">
        <v>0</v>
      </c>
      <c r="W156" s="12" t="b">
        <v>1</v>
      </c>
      <c r="X156" s="12" t="s">
        <v>703</v>
      </c>
      <c r="Y156" s="12" t="s">
        <v>704</v>
      </c>
      <c r="Z156" s="12" t="s">
        <v>731</v>
      </c>
      <c r="AA156" s="12" t="s">
        <v>781</v>
      </c>
      <c r="AB156" s="12" t="s">
        <v>755</v>
      </c>
      <c r="AC156" s="12" t="s">
        <v>813</v>
      </c>
      <c r="AD156" s="12" t="s">
        <v>709</v>
      </c>
      <c r="AE156" s="12" t="s">
        <v>710</v>
      </c>
      <c r="AF156" s="19" t="s">
        <v>711</v>
      </c>
    </row>
    <row r="157" spans="1:32" x14ac:dyDescent="0.3">
      <c r="A157" s="8">
        <v>1449</v>
      </c>
      <c r="B157" s="8" t="b">
        <v>1</v>
      </c>
      <c r="C157" s="8" t="b">
        <v>0</v>
      </c>
      <c r="D157" s="8">
        <v>98</v>
      </c>
      <c r="E157" s="8">
        <v>48</v>
      </c>
      <c r="F157" s="8">
        <v>3</v>
      </c>
      <c r="G157" s="8" t="b">
        <v>1</v>
      </c>
      <c r="H157" s="8">
        <v>148</v>
      </c>
      <c r="I157" s="8"/>
      <c r="J157" s="20">
        <v>146</v>
      </c>
      <c r="K157" s="139"/>
      <c r="L157" s="8" t="s">
        <v>941</v>
      </c>
      <c r="M157" s="13">
        <v>6</v>
      </c>
      <c r="N157" s="18">
        <v>11</v>
      </c>
      <c r="O157" s="18">
        <v>8</v>
      </c>
      <c r="P157" s="13" t="s">
        <v>700</v>
      </c>
      <c r="Q157" s="13" t="s">
        <v>713</v>
      </c>
      <c r="R157" s="13" t="s">
        <v>712</v>
      </c>
      <c r="S157" s="8">
        <v>450802355</v>
      </c>
      <c r="T157" s="8" t="b">
        <v>1</v>
      </c>
      <c r="U157" s="12" t="s">
        <v>460</v>
      </c>
      <c r="V157" s="12" t="b">
        <v>1</v>
      </c>
      <c r="W157" s="12" t="b">
        <v>1</v>
      </c>
      <c r="X157" s="12" t="s">
        <v>794</v>
      </c>
      <c r="Y157" s="12" t="s">
        <v>784</v>
      </c>
      <c r="Z157" s="12" t="s">
        <v>748</v>
      </c>
      <c r="AA157" s="12" t="s">
        <v>846</v>
      </c>
      <c r="AB157" s="12" t="s">
        <v>913</v>
      </c>
      <c r="AC157" s="12" t="s">
        <v>942</v>
      </c>
      <c r="AD157" s="12" t="s">
        <v>787</v>
      </c>
      <c r="AE157" s="12" t="s">
        <v>943</v>
      </c>
      <c r="AF157" s="19" t="s">
        <v>817</v>
      </c>
    </row>
    <row r="158" spans="1:32" x14ac:dyDescent="0.3">
      <c r="A158" s="8">
        <v>275</v>
      </c>
      <c r="B158" s="8" t="b">
        <v>0</v>
      </c>
      <c r="C158" s="8" t="b">
        <v>0</v>
      </c>
      <c r="D158" s="8">
        <v>20</v>
      </c>
      <c r="E158" s="8">
        <v>126</v>
      </c>
      <c r="F158" s="8">
        <v>4</v>
      </c>
      <c r="G158" s="8" t="b">
        <v>1</v>
      </c>
      <c r="H158" s="8">
        <v>149</v>
      </c>
      <c r="I158" s="8"/>
      <c r="J158" s="20">
        <v>146</v>
      </c>
      <c r="K158" s="139"/>
      <c r="L158" s="8" t="s">
        <v>944</v>
      </c>
      <c r="M158" s="13">
        <v>4</v>
      </c>
      <c r="N158" s="18">
        <v>7</v>
      </c>
      <c r="O158" s="18">
        <v>8</v>
      </c>
      <c r="P158" s="13" t="s">
        <v>700</v>
      </c>
      <c r="Q158" s="13" t="s">
        <v>701</v>
      </c>
      <c r="R158" s="13" t="s">
        <v>702</v>
      </c>
      <c r="S158" s="8">
        <v>640024129</v>
      </c>
      <c r="T158" s="8" t="b">
        <v>1</v>
      </c>
      <c r="U158" s="12" t="s">
        <v>460</v>
      </c>
      <c r="V158" s="12" t="b">
        <v>1</v>
      </c>
      <c r="W158" s="12" t="b">
        <v>1</v>
      </c>
      <c r="X158" s="12" t="s">
        <v>794</v>
      </c>
      <c r="Y158" s="12" t="s">
        <v>758</v>
      </c>
      <c r="Z158" s="12" t="s">
        <v>825</v>
      </c>
      <c r="AA158" s="12" t="s">
        <v>893</v>
      </c>
      <c r="AB158" s="12" t="s">
        <v>850</v>
      </c>
      <c r="AC158" s="12" t="s">
        <v>708</v>
      </c>
      <c r="AD158" s="12" t="s">
        <v>725</v>
      </c>
      <c r="AE158" s="12" t="s">
        <v>739</v>
      </c>
      <c r="AF158" s="19" t="s">
        <v>751</v>
      </c>
    </row>
    <row r="159" spans="1:32" x14ac:dyDescent="0.3">
      <c r="A159" s="8">
        <v>150</v>
      </c>
      <c r="B159" s="8" t="b">
        <v>0</v>
      </c>
      <c r="C159" s="8" t="b">
        <v>0</v>
      </c>
      <c r="D159" s="8">
        <v>98</v>
      </c>
      <c r="E159" s="8">
        <v>48</v>
      </c>
      <c r="F159" s="8">
        <v>5</v>
      </c>
      <c r="G159" s="8" t="b">
        <v>1</v>
      </c>
      <c r="H159" s="8">
        <v>150</v>
      </c>
      <c r="I159" s="8"/>
      <c r="J159" s="20">
        <v>146</v>
      </c>
      <c r="K159" s="139"/>
      <c r="L159" s="8" t="s">
        <v>945</v>
      </c>
      <c r="M159" s="13">
        <v>5</v>
      </c>
      <c r="N159" s="18">
        <v>11</v>
      </c>
      <c r="O159" s="18">
        <v>8</v>
      </c>
      <c r="P159" s="13" t="s">
        <v>700</v>
      </c>
      <c r="Q159" s="13" t="s">
        <v>701</v>
      </c>
      <c r="R159" s="13" t="s">
        <v>702</v>
      </c>
      <c r="S159" s="8">
        <v>964934403</v>
      </c>
      <c r="T159" s="8" t="b">
        <v>0</v>
      </c>
      <c r="U159" s="12" t="s">
        <v>445</v>
      </c>
      <c r="V159" s="12" t="b">
        <v>1</v>
      </c>
      <c r="W159" s="12" t="b">
        <v>0</v>
      </c>
      <c r="X159" s="12" t="s">
        <v>703</v>
      </c>
      <c r="Y159" s="12" t="s">
        <v>704</v>
      </c>
      <c r="Z159" s="12" t="s">
        <v>705</v>
      </c>
      <c r="AA159" s="12" t="s">
        <v>781</v>
      </c>
      <c r="AB159" s="12" t="s">
        <v>755</v>
      </c>
      <c r="AC159" s="12" t="s">
        <v>708</v>
      </c>
      <c r="AD159" s="12" t="s">
        <v>802</v>
      </c>
      <c r="AE159" s="12" t="s">
        <v>710</v>
      </c>
      <c r="AF159" s="19" t="s">
        <v>711</v>
      </c>
    </row>
    <row r="160" spans="1:32" x14ac:dyDescent="0.3">
      <c r="A160" s="8">
        <v>140</v>
      </c>
      <c r="B160" s="8" t="b">
        <v>0</v>
      </c>
      <c r="C160" s="8" t="b">
        <v>0</v>
      </c>
      <c r="D160" s="8">
        <v>20</v>
      </c>
      <c r="E160" s="8">
        <v>131</v>
      </c>
      <c r="F160" s="8">
        <v>1</v>
      </c>
      <c r="G160" s="8" t="b">
        <v>0</v>
      </c>
      <c r="H160" s="8">
        <v>151</v>
      </c>
      <c r="I160" s="8"/>
      <c r="J160" s="20">
        <v>151</v>
      </c>
      <c r="K160" s="139"/>
      <c r="L160" s="8" t="s">
        <v>946</v>
      </c>
      <c r="M160" s="13">
        <v>4</v>
      </c>
      <c r="N160" s="18">
        <v>5</v>
      </c>
      <c r="O160" s="18">
        <v>6</v>
      </c>
      <c r="P160" s="13" t="s">
        <v>702</v>
      </c>
      <c r="Q160" s="13" t="s">
        <v>701</v>
      </c>
      <c r="R160" s="13" t="s">
        <v>702</v>
      </c>
      <c r="S160" s="8">
        <v>2002198025</v>
      </c>
      <c r="T160" s="8" t="b">
        <v>1</v>
      </c>
      <c r="U160" s="12" t="s">
        <v>454</v>
      </c>
      <c r="V160" s="12" t="b">
        <v>1</v>
      </c>
      <c r="W160" s="12" t="b">
        <v>0</v>
      </c>
      <c r="X160" s="12" t="s">
        <v>703</v>
      </c>
      <c r="Y160" s="12" t="s">
        <v>792</v>
      </c>
      <c r="Z160" s="12" t="s">
        <v>705</v>
      </c>
      <c r="AA160" s="12" t="s">
        <v>781</v>
      </c>
      <c r="AB160" s="12" t="s">
        <v>755</v>
      </c>
      <c r="AC160" s="12" t="s">
        <v>767</v>
      </c>
      <c r="AD160" s="12" t="s">
        <v>947</v>
      </c>
      <c r="AE160" s="12" t="s">
        <v>948</v>
      </c>
      <c r="AF160" s="19" t="s">
        <v>740</v>
      </c>
    </row>
    <row r="161" spans="1:32" x14ac:dyDescent="0.3">
      <c r="A161" s="8">
        <v>15</v>
      </c>
      <c r="B161" s="8" t="b">
        <v>0</v>
      </c>
      <c r="C161" s="8" t="b">
        <v>0</v>
      </c>
      <c r="D161" s="8">
        <v>1</v>
      </c>
      <c r="E161" s="8">
        <v>150</v>
      </c>
      <c r="F161" s="8">
        <v>2</v>
      </c>
      <c r="G161" s="8" t="b">
        <v>0</v>
      </c>
      <c r="H161" s="8">
        <v>152</v>
      </c>
      <c r="I161" s="8"/>
      <c r="J161" s="20">
        <v>151</v>
      </c>
      <c r="K161" s="139"/>
      <c r="L161" s="8" t="s">
        <v>531</v>
      </c>
      <c r="M161" s="13">
        <v>5</v>
      </c>
      <c r="N161" s="18">
        <v>3</v>
      </c>
      <c r="O161" s="18">
        <v>6</v>
      </c>
      <c r="P161" s="13" t="s">
        <v>700</v>
      </c>
      <c r="Q161" s="13" t="s">
        <v>713</v>
      </c>
      <c r="R161" s="13" t="s">
        <v>702</v>
      </c>
      <c r="S161" s="8">
        <v>762644967</v>
      </c>
      <c r="T161" s="8" t="b">
        <v>1</v>
      </c>
      <c r="U161" s="12" t="s">
        <v>448</v>
      </c>
      <c r="V161" s="12" t="b">
        <v>0</v>
      </c>
      <c r="W161" s="12" t="b">
        <v>1</v>
      </c>
      <c r="X161" s="12" t="s">
        <v>703</v>
      </c>
      <c r="Y161" s="12" t="s">
        <v>704</v>
      </c>
      <c r="Z161" s="12" t="s">
        <v>705</v>
      </c>
      <c r="AA161" s="12" t="s">
        <v>706</v>
      </c>
      <c r="AB161" s="12" t="s">
        <v>755</v>
      </c>
      <c r="AC161" s="12" t="s">
        <v>813</v>
      </c>
      <c r="AD161" s="12" t="s">
        <v>709</v>
      </c>
      <c r="AE161" s="12" t="s">
        <v>710</v>
      </c>
      <c r="AF161" s="19" t="s">
        <v>829</v>
      </c>
    </row>
    <row r="162" spans="1:32" x14ac:dyDescent="0.3">
      <c r="A162" s="8">
        <v>295</v>
      </c>
      <c r="B162" s="8" t="b">
        <v>0</v>
      </c>
      <c r="C162" s="8" t="b">
        <v>0</v>
      </c>
      <c r="D162" s="8">
        <v>98</v>
      </c>
      <c r="E162" s="8">
        <v>55</v>
      </c>
      <c r="F162" s="8">
        <v>1</v>
      </c>
      <c r="G162" s="8" t="b">
        <v>1</v>
      </c>
      <c r="H162" s="8">
        <v>153</v>
      </c>
      <c r="I162" s="8"/>
      <c r="J162" s="20">
        <v>153</v>
      </c>
      <c r="K162" s="139"/>
      <c r="L162" s="8" t="s">
        <v>949</v>
      </c>
      <c r="M162" s="13">
        <v>5</v>
      </c>
      <c r="N162" s="18">
        <v>7</v>
      </c>
      <c r="O162" s="18">
        <v>4</v>
      </c>
      <c r="P162" s="13" t="s">
        <v>700</v>
      </c>
      <c r="Q162" s="13" t="s">
        <v>713</v>
      </c>
      <c r="R162" s="13" t="s">
        <v>714</v>
      </c>
      <c r="S162" s="8">
        <v>508305171</v>
      </c>
      <c r="T162" s="8" t="b">
        <v>1</v>
      </c>
      <c r="U162" s="12" t="s">
        <v>471</v>
      </c>
      <c r="V162" s="12" t="b">
        <v>0</v>
      </c>
      <c r="W162" s="12" t="b">
        <v>0</v>
      </c>
      <c r="X162" s="12" t="s">
        <v>703</v>
      </c>
      <c r="Y162" s="12" t="s">
        <v>704</v>
      </c>
      <c r="Z162" s="12" t="s">
        <v>705</v>
      </c>
      <c r="AA162" s="12" t="s">
        <v>781</v>
      </c>
      <c r="AB162" s="12" t="s">
        <v>707</v>
      </c>
      <c r="AC162" s="12" t="s">
        <v>813</v>
      </c>
      <c r="AD162" s="12" t="s">
        <v>709</v>
      </c>
      <c r="AE162" s="12" t="s">
        <v>820</v>
      </c>
      <c r="AF162" s="19" t="s">
        <v>711</v>
      </c>
    </row>
    <row r="163" spans="1:32" x14ac:dyDescent="0.3">
      <c r="A163" s="8">
        <v>109</v>
      </c>
      <c r="B163" s="8" t="b">
        <v>1</v>
      </c>
      <c r="C163" s="8" t="b">
        <v>0</v>
      </c>
      <c r="D163" s="8">
        <v>20</v>
      </c>
      <c r="E163" s="8">
        <v>134</v>
      </c>
      <c r="F163" s="8">
        <v>1</v>
      </c>
      <c r="G163" s="8" t="b">
        <v>0</v>
      </c>
      <c r="H163" s="8">
        <v>154</v>
      </c>
      <c r="I163" s="8"/>
      <c r="J163" s="20">
        <v>154</v>
      </c>
      <c r="K163" s="139"/>
      <c r="L163" s="8" t="s">
        <v>950</v>
      </c>
      <c r="M163" s="13">
        <v>5</v>
      </c>
      <c r="N163" s="18">
        <v>1</v>
      </c>
      <c r="O163" s="18">
        <v>2</v>
      </c>
      <c r="P163" s="13" t="s">
        <v>700</v>
      </c>
      <c r="Q163" s="13" t="s">
        <v>701</v>
      </c>
      <c r="R163" s="13" t="s">
        <v>702</v>
      </c>
      <c r="S163" s="8">
        <v>1770524149</v>
      </c>
      <c r="T163" s="8" t="b">
        <v>1</v>
      </c>
      <c r="U163" s="12" t="s">
        <v>448</v>
      </c>
      <c r="V163" s="12" t="b">
        <v>1</v>
      </c>
      <c r="W163" s="12" t="b">
        <v>1</v>
      </c>
      <c r="X163" s="12" t="s">
        <v>703</v>
      </c>
      <c r="Y163" s="12" t="s">
        <v>704</v>
      </c>
      <c r="Z163" s="12" t="s">
        <v>705</v>
      </c>
      <c r="AA163" s="12" t="s">
        <v>706</v>
      </c>
      <c r="AB163" s="12" t="s">
        <v>755</v>
      </c>
      <c r="AC163" s="12" t="s">
        <v>708</v>
      </c>
      <c r="AD163" s="12" t="s">
        <v>802</v>
      </c>
      <c r="AE163" s="12" t="s">
        <v>710</v>
      </c>
      <c r="AF163" s="19" t="s">
        <v>829</v>
      </c>
    </row>
    <row r="164" spans="1:32" x14ac:dyDescent="0.3">
      <c r="A164" s="8">
        <v>1152</v>
      </c>
      <c r="B164" s="8" t="b">
        <v>0</v>
      </c>
      <c r="C164" s="8" t="b">
        <v>0</v>
      </c>
      <c r="D164" s="8">
        <v>1</v>
      </c>
      <c r="E164" s="8">
        <v>153</v>
      </c>
      <c r="F164" s="8">
        <v>2</v>
      </c>
      <c r="G164" s="8" t="b">
        <v>0</v>
      </c>
      <c r="H164" s="8">
        <v>155</v>
      </c>
      <c r="I164" s="8"/>
      <c r="J164" s="20">
        <v>154</v>
      </c>
      <c r="K164" s="139"/>
      <c r="L164" s="8" t="s">
        <v>951</v>
      </c>
      <c r="M164" s="13">
        <v>5</v>
      </c>
      <c r="N164" s="18">
        <v>-1</v>
      </c>
      <c r="O164" s="18">
        <v>2</v>
      </c>
      <c r="P164" s="13" t="s">
        <v>700</v>
      </c>
      <c r="Q164" s="13" t="s">
        <v>713</v>
      </c>
      <c r="R164" s="13" t="s">
        <v>712</v>
      </c>
      <c r="S164" s="8">
        <v>856897557</v>
      </c>
      <c r="T164" s="8" t="b">
        <v>1</v>
      </c>
      <c r="U164" s="12" t="s">
        <v>466</v>
      </c>
      <c r="V164" s="12" t="b">
        <v>1</v>
      </c>
      <c r="W164" s="12" t="b">
        <v>1</v>
      </c>
      <c r="X164" s="12" t="s">
        <v>703</v>
      </c>
      <c r="Y164" s="12" t="s">
        <v>704</v>
      </c>
      <c r="Z164" s="12" t="s">
        <v>705</v>
      </c>
      <c r="AA164" s="12" t="s">
        <v>706</v>
      </c>
      <c r="AB164" s="12" t="s">
        <v>755</v>
      </c>
      <c r="AC164" s="12" t="s">
        <v>708</v>
      </c>
      <c r="AD164" s="12" t="s">
        <v>709</v>
      </c>
      <c r="AE164" s="12" t="s">
        <v>820</v>
      </c>
      <c r="AF164" s="19" t="s">
        <v>829</v>
      </c>
    </row>
    <row r="165" spans="1:32" x14ac:dyDescent="0.3">
      <c r="A165" s="8">
        <v>1334</v>
      </c>
      <c r="B165" s="8" t="b">
        <v>0</v>
      </c>
      <c r="C165" s="8" t="b">
        <v>0</v>
      </c>
      <c r="D165" s="8">
        <v>20</v>
      </c>
      <c r="E165" s="8">
        <v>134</v>
      </c>
      <c r="F165" s="8">
        <v>3</v>
      </c>
      <c r="G165" s="8" t="b">
        <v>0</v>
      </c>
      <c r="H165" s="8">
        <v>156</v>
      </c>
      <c r="I165" s="8"/>
      <c r="J165" s="20">
        <v>154</v>
      </c>
      <c r="K165" s="139"/>
      <c r="L165" s="8" t="s">
        <v>952</v>
      </c>
      <c r="M165" s="13">
        <v>4</v>
      </c>
      <c r="N165" s="18">
        <v>3</v>
      </c>
      <c r="O165" s="18">
        <v>2</v>
      </c>
      <c r="P165" s="13" t="s">
        <v>702</v>
      </c>
      <c r="Q165" s="13" t="s">
        <v>713</v>
      </c>
      <c r="R165" s="13" t="s">
        <v>712</v>
      </c>
      <c r="S165" s="8">
        <v>244889687</v>
      </c>
      <c r="T165" s="8" t="b">
        <v>1</v>
      </c>
      <c r="U165" s="12" t="s">
        <v>457</v>
      </c>
      <c r="V165" s="12" t="b">
        <v>1</v>
      </c>
      <c r="W165" s="12" t="b">
        <v>0</v>
      </c>
      <c r="X165" s="12" t="s">
        <v>794</v>
      </c>
      <c r="Y165" s="12" t="s">
        <v>907</v>
      </c>
      <c r="Z165" s="12" t="s">
        <v>748</v>
      </c>
      <c r="AA165" s="12" t="s">
        <v>893</v>
      </c>
      <c r="AB165" s="12" t="s">
        <v>723</v>
      </c>
      <c r="AC165" s="12" t="s">
        <v>897</v>
      </c>
      <c r="AD165" s="12" t="s">
        <v>808</v>
      </c>
      <c r="AE165" s="12" t="s">
        <v>739</v>
      </c>
      <c r="AF165" s="19" t="s">
        <v>746</v>
      </c>
    </row>
    <row r="166" spans="1:32" x14ac:dyDescent="0.3">
      <c r="A166" s="8">
        <v>121</v>
      </c>
      <c r="B166" s="8" t="b">
        <v>0</v>
      </c>
      <c r="C166" s="8" t="b">
        <v>0</v>
      </c>
      <c r="D166" s="8">
        <v>20</v>
      </c>
      <c r="E166" s="8">
        <v>134</v>
      </c>
      <c r="F166" s="8">
        <v>4</v>
      </c>
      <c r="G166" s="8" t="b">
        <v>0</v>
      </c>
      <c r="H166" s="8">
        <v>157</v>
      </c>
      <c r="I166" s="8"/>
      <c r="J166" s="20">
        <v>154</v>
      </c>
      <c r="K166" s="139"/>
      <c r="L166" s="8" t="s">
        <v>953</v>
      </c>
      <c r="M166" s="13">
        <v>6</v>
      </c>
      <c r="N166" s="18">
        <v>3</v>
      </c>
      <c r="O166" s="18">
        <v>2</v>
      </c>
      <c r="P166" s="13" t="s">
        <v>700</v>
      </c>
      <c r="Q166" s="13" t="s">
        <v>713</v>
      </c>
      <c r="R166" s="13" t="s">
        <v>702</v>
      </c>
      <c r="S166" s="8">
        <v>1161108143</v>
      </c>
      <c r="T166" s="8" t="b">
        <v>1</v>
      </c>
      <c r="U166" s="12" t="s">
        <v>471</v>
      </c>
      <c r="V166" s="12" t="b">
        <v>1</v>
      </c>
      <c r="W166" s="12" t="b">
        <v>0</v>
      </c>
      <c r="X166" s="12" t="s">
        <v>783</v>
      </c>
      <c r="Y166" s="12" t="s">
        <v>704</v>
      </c>
      <c r="Z166" s="12" t="s">
        <v>705</v>
      </c>
      <c r="AA166" s="12" t="s">
        <v>781</v>
      </c>
      <c r="AB166" s="12" t="s">
        <v>707</v>
      </c>
      <c r="AC166" s="12" t="s">
        <v>708</v>
      </c>
      <c r="AD166" s="12" t="s">
        <v>709</v>
      </c>
      <c r="AE166" s="12" t="s">
        <v>820</v>
      </c>
      <c r="AF166" s="19" t="s">
        <v>829</v>
      </c>
    </row>
    <row r="167" spans="1:32" x14ac:dyDescent="0.3">
      <c r="A167" s="8">
        <v>1121</v>
      </c>
      <c r="B167" s="8" t="b">
        <v>1</v>
      </c>
      <c r="C167" s="8" t="b">
        <v>0</v>
      </c>
      <c r="D167" s="8">
        <v>20</v>
      </c>
      <c r="E167" s="8">
        <v>134</v>
      </c>
      <c r="F167" s="8">
        <v>5</v>
      </c>
      <c r="G167" s="8" t="b">
        <v>0</v>
      </c>
      <c r="H167" s="8">
        <v>158</v>
      </c>
      <c r="I167" s="8"/>
      <c r="J167" s="20">
        <v>154</v>
      </c>
      <c r="K167" s="139"/>
      <c r="L167" s="8" t="s">
        <v>954</v>
      </c>
      <c r="M167" s="13">
        <v>5</v>
      </c>
      <c r="N167" s="18">
        <v>3</v>
      </c>
      <c r="O167" s="18">
        <v>2</v>
      </c>
      <c r="P167" s="13" t="s">
        <v>700</v>
      </c>
      <c r="Q167" s="13" t="s">
        <v>701</v>
      </c>
      <c r="R167" s="13" t="s">
        <v>712</v>
      </c>
      <c r="S167" s="8">
        <v>34822469</v>
      </c>
      <c r="T167" s="8" t="b">
        <v>1</v>
      </c>
      <c r="U167" s="12" t="s">
        <v>454</v>
      </c>
      <c r="V167" s="12" t="b">
        <v>1</v>
      </c>
      <c r="W167" s="12" t="b">
        <v>0</v>
      </c>
      <c r="X167" s="12" t="s">
        <v>703</v>
      </c>
      <c r="Y167" s="12" t="s">
        <v>704</v>
      </c>
      <c r="Z167" s="12" t="s">
        <v>731</v>
      </c>
      <c r="AA167" s="12" t="s">
        <v>706</v>
      </c>
      <c r="AB167" s="12" t="s">
        <v>707</v>
      </c>
      <c r="AC167" s="12" t="s">
        <v>708</v>
      </c>
      <c r="AD167" s="12" t="s">
        <v>709</v>
      </c>
      <c r="AE167" s="12" t="s">
        <v>820</v>
      </c>
      <c r="AF167" s="19" t="s">
        <v>829</v>
      </c>
    </row>
    <row r="168" spans="1:32" x14ac:dyDescent="0.3">
      <c r="A168" s="8">
        <v>77</v>
      </c>
      <c r="B168" s="8" t="b">
        <v>0</v>
      </c>
      <c r="C168" s="8" t="b">
        <v>0</v>
      </c>
      <c r="D168" s="8">
        <v>98</v>
      </c>
      <c r="E168" s="8">
        <v>56</v>
      </c>
      <c r="F168" s="8">
        <v>1</v>
      </c>
      <c r="G168" s="8" t="b">
        <v>1</v>
      </c>
      <c r="H168" s="8">
        <v>159</v>
      </c>
      <c r="I168" s="8"/>
      <c r="J168" s="20">
        <v>154</v>
      </c>
      <c r="K168" s="139"/>
      <c r="L168" s="8" t="s">
        <v>955</v>
      </c>
      <c r="M168" s="13">
        <v>4</v>
      </c>
      <c r="N168" s="18">
        <v>5</v>
      </c>
      <c r="O168" s="18">
        <v>2</v>
      </c>
      <c r="P168" s="13" t="s">
        <v>702</v>
      </c>
      <c r="Q168" s="13" t="s">
        <v>713</v>
      </c>
      <c r="R168" s="13" t="s">
        <v>712</v>
      </c>
      <c r="S168" s="8">
        <v>531906129</v>
      </c>
      <c r="T168" s="8" t="b">
        <v>1</v>
      </c>
      <c r="U168" s="12" t="s">
        <v>451</v>
      </c>
      <c r="V168" s="12" t="b">
        <v>0</v>
      </c>
      <c r="W168" s="12" t="b">
        <v>1</v>
      </c>
      <c r="X168" s="12" t="s">
        <v>703</v>
      </c>
      <c r="Y168" s="12" t="s">
        <v>792</v>
      </c>
      <c r="Z168" s="12" t="s">
        <v>705</v>
      </c>
      <c r="AA168" s="12" t="s">
        <v>781</v>
      </c>
      <c r="AB168" s="12" t="s">
        <v>707</v>
      </c>
      <c r="AC168" s="12" t="s">
        <v>813</v>
      </c>
      <c r="AD168" s="12" t="s">
        <v>802</v>
      </c>
      <c r="AE168" s="12" t="s">
        <v>710</v>
      </c>
      <c r="AF168" s="19" t="s">
        <v>711</v>
      </c>
    </row>
    <row r="169" spans="1:32" s="9" customFormat="1" x14ac:dyDescent="0.3">
      <c r="A169" s="8">
        <v>273</v>
      </c>
      <c r="B169" s="8" t="b">
        <v>1</v>
      </c>
      <c r="C169" s="8" t="b">
        <v>0</v>
      </c>
      <c r="D169" s="8">
        <v>20</v>
      </c>
      <c r="E169" s="8">
        <v>140</v>
      </c>
      <c r="F169" s="8">
        <v>1</v>
      </c>
      <c r="G169" s="8" t="b">
        <v>0</v>
      </c>
      <c r="H169" s="8">
        <v>160</v>
      </c>
      <c r="I169" s="8"/>
      <c r="J169" s="20">
        <v>160</v>
      </c>
      <c r="K169" s="139"/>
      <c r="L169" s="8" t="s">
        <v>956</v>
      </c>
      <c r="M169" s="13">
        <v>4</v>
      </c>
      <c r="N169" s="18">
        <v>-1</v>
      </c>
      <c r="O169" s="18">
        <v>0</v>
      </c>
      <c r="P169" s="13" t="s">
        <v>700</v>
      </c>
      <c r="Q169" s="13" t="s">
        <v>713</v>
      </c>
      <c r="R169" s="13" t="s">
        <v>714</v>
      </c>
      <c r="S169" s="8">
        <v>1913713910</v>
      </c>
      <c r="T169" s="8" t="b">
        <v>1</v>
      </c>
      <c r="U169" s="12" t="s">
        <v>436</v>
      </c>
      <c r="V169" s="12" t="b">
        <v>0</v>
      </c>
      <c r="W169" s="12" t="b">
        <v>0</v>
      </c>
      <c r="X169" s="12" t="s">
        <v>794</v>
      </c>
      <c r="Y169" s="12" t="s">
        <v>824</v>
      </c>
      <c r="Z169" s="12" t="s">
        <v>785</v>
      </c>
      <c r="AA169" s="12" t="s">
        <v>861</v>
      </c>
      <c r="AB169" s="12" t="s">
        <v>913</v>
      </c>
      <c r="AC169" s="12" t="s">
        <v>875</v>
      </c>
      <c r="AD169" s="12" t="s">
        <v>787</v>
      </c>
      <c r="AE169" s="12" t="s">
        <v>904</v>
      </c>
      <c r="AF169" s="19" t="s">
        <v>844</v>
      </c>
    </row>
    <row r="170" spans="1:32" x14ac:dyDescent="0.3">
      <c r="A170" s="8">
        <v>1289</v>
      </c>
      <c r="B170" s="8" t="b">
        <v>1</v>
      </c>
      <c r="C170" s="8" t="b">
        <v>0</v>
      </c>
      <c r="D170" s="8">
        <v>98</v>
      </c>
      <c r="E170" s="8">
        <v>62</v>
      </c>
      <c r="F170" s="8">
        <v>2</v>
      </c>
      <c r="G170" s="8" t="b">
        <v>0</v>
      </c>
      <c r="H170" s="8">
        <v>161</v>
      </c>
      <c r="I170" s="8"/>
      <c r="J170" s="20">
        <v>160</v>
      </c>
      <c r="K170" s="139"/>
      <c r="L170" s="8" t="s">
        <v>957</v>
      </c>
      <c r="M170" s="13">
        <v>5</v>
      </c>
      <c r="N170" s="18">
        <v>3</v>
      </c>
      <c r="O170" s="18">
        <v>0</v>
      </c>
      <c r="P170" s="13" t="s">
        <v>700</v>
      </c>
      <c r="Q170" s="13" t="s">
        <v>713</v>
      </c>
      <c r="R170" s="13" t="s">
        <v>712</v>
      </c>
      <c r="S170" s="8">
        <v>444674899</v>
      </c>
      <c r="T170" s="8" t="b">
        <v>1</v>
      </c>
      <c r="U170" s="12" t="s">
        <v>469</v>
      </c>
      <c r="V170" s="12" t="b">
        <v>1</v>
      </c>
      <c r="W170" s="12" t="b">
        <v>0</v>
      </c>
      <c r="X170" s="12" t="s">
        <v>794</v>
      </c>
      <c r="Y170" s="12" t="s">
        <v>758</v>
      </c>
      <c r="Z170" s="12" t="s">
        <v>721</v>
      </c>
      <c r="AA170" s="12" t="s">
        <v>754</v>
      </c>
      <c r="AB170" s="12" t="s">
        <v>827</v>
      </c>
      <c r="AC170" s="12" t="s">
        <v>767</v>
      </c>
      <c r="AD170" s="12" t="s">
        <v>795</v>
      </c>
      <c r="AE170" s="12" t="s">
        <v>958</v>
      </c>
      <c r="AF170" s="19" t="s">
        <v>959</v>
      </c>
    </row>
    <row r="171" spans="1:32" x14ac:dyDescent="0.3">
      <c r="A171" s="8">
        <v>61</v>
      </c>
      <c r="B171" s="8" t="b">
        <v>0</v>
      </c>
      <c r="C171" s="8" t="b">
        <v>0</v>
      </c>
      <c r="D171" s="8">
        <v>1</v>
      </c>
      <c r="E171" s="8">
        <v>161</v>
      </c>
      <c r="F171" s="8">
        <v>1</v>
      </c>
      <c r="G171" s="8" t="b">
        <v>1</v>
      </c>
      <c r="H171" s="8">
        <v>162</v>
      </c>
      <c r="I171" s="8"/>
      <c r="J171" s="20">
        <v>162</v>
      </c>
      <c r="K171" s="139"/>
      <c r="L171" s="8" t="s">
        <v>960</v>
      </c>
      <c r="M171" s="13">
        <v>5</v>
      </c>
      <c r="N171" s="18">
        <v>-5</v>
      </c>
      <c r="O171" s="18">
        <v>-2</v>
      </c>
      <c r="P171" s="13" t="s">
        <v>702</v>
      </c>
      <c r="Q171" s="13" t="s">
        <v>713</v>
      </c>
      <c r="R171" s="13" t="s">
        <v>714</v>
      </c>
      <c r="S171" s="8">
        <v>1168197168</v>
      </c>
      <c r="T171" s="8" t="b">
        <v>1</v>
      </c>
      <c r="U171" s="12" t="s">
        <v>474</v>
      </c>
      <c r="V171" s="12" t="b">
        <v>1</v>
      </c>
      <c r="W171" s="12" t="b">
        <v>0</v>
      </c>
      <c r="X171" s="12" t="s">
        <v>703</v>
      </c>
      <c r="Y171" s="12" t="s">
        <v>704</v>
      </c>
      <c r="Z171" s="12" t="s">
        <v>705</v>
      </c>
      <c r="AA171" s="12" t="s">
        <v>706</v>
      </c>
      <c r="AB171" s="12" t="s">
        <v>707</v>
      </c>
      <c r="AC171" s="12" t="s">
        <v>708</v>
      </c>
      <c r="AD171" s="12" t="s">
        <v>802</v>
      </c>
      <c r="AE171" s="12" t="s">
        <v>820</v>
      </c>
      <c r="AF171" s="19" t="s">
        <v>829</v>
      </c>
    </row>
    <row r="172" spans="1:32" x14ac:dyDescent="0.3">
      <c r="A172" s="8">
        <v>123</v>
      </c>
      <c r="B172" s="8" t="b">
        <v>0</v>
      </c>
      <c r="C172" s="8" t="b">
        <v>0</v>
      </c>
      <c r="D172" s="8">
        <v>20</v>
      </c>
      <c r="E172" s="8">
        <v>142</v>
      </c>
      <c r="F172" s="8">
        <v>2</v>
      </c>
      <c r="G172" s="8" t="b">
        <v>1</v>
      </c>
      <c r="H172" s="8">
        <v>163</v>
      </c>
      <c r="I172" s="8"/>
      <c r="J172" s="20">
        <v>162</v>
      </c>
      <c r="K172" s="139"/>
      <c r="L172" s="8" t="s">
        <v>961</v>
      </c>
      <c r="M172" s="13">
        <v>4</v>
      </c>
      <c r="N172" s="18">
        <v>-1</v>
      </c>
      <c r="O172" s="18">
        <v>-2</v>
      </c>
      <c r="P172" s="13" t="s">
        <v>700</v>
      </c>
      <c r="Q172" s="13" t="s">
        <v>713</v>
      </c>
      <c r="R172" s="13" t="s">
        <v>702</v>
      </c>
      <c r="S172" s="8">
        <v>1325653320</v>
      </c>
      <c r="T172" s="8" t="b">
        <v>1</v>
      </c>
      <c r="U172" s="12" t="s">
        <v>454</v>
      </c>
      <c r="V172" s="12" t="b">
        <v>0</v>
      </c>
      <c r="W172" s="12" t="b">
        <v>0</v>
      </c>
      <c r="X172" s="12" t="s">
        <v>794</v>
      </c>
      <c r="Y172" s="12" t="s">
        <v>784</v>
      </c>
      <c r="Z172" s="12" t="s">
        <v>785</v>
      </c>
      <c r="AA172" s="12" t="s">
        <v>849</v>
      </c>
      <c r="AB172" s="12" t="s">
        <v>962</v>
      </c>
      <c r="AC172" s="12" t="s">
        <v>963</v>
      </c>
      <c r="AD172" s="12" t="s">
        <v>738</v>
      </c>
      <c r="AE172" s="12" t="s">
        <v>739</v>
      </c>
      <c r="AF172" s="19" t="s">
        <v>746</v>
      </c>
    </row>
    <row r="173" spans="1:32" x14ac:dyDescent="0.3">
      <c r="A173" s="8">
        <v>1426</v>
      </c>
      <c r="B173" s="8" t="b">
        <v>1</v>
      </c>
      <c r="C173" s="8" t="b">
        <v>0</v>
      </c>
      <c r="D173" s="8">
        <v>98</v>
      </c>
      <c r="E173" s="8">
        <v>66</v>
      </c>
      <c r="F173" s="8">
        <v>1</v>
      </c>
      <c r="G173" s="8" t="b">
        <v>0</v>
      </c>
      <c r="H173" s="8">
        <v>164</v>
      </c>
      <c r="I173" s="8"/>
      <c r="J173" s="20">
        <v>164</v>
      </c>
      <c r="K173" s="139"/>
      <c r="L173" s="8" t="s">
        <v>964</v>
      </c>
      <c r="M173" s="13">
        <v>5</v>
      </c>
      <c r="N173" s="18">
        <v>-1</v>
      </c>
      <c r="O173" s="18">
        <v>-4</v>
      </c>
      <c r="P173" s="13" t="s">
        <v>700</v>
      </c>
      <c r="Q173" s="13" t="s">
        <v>713</v>
      </c>
      <c r="R173" s="13" t="s">
        <v>712</v>
      </c>
      <c r="S173" s="8">
        <v>1696131419</v>
      </c>
      <c r="T173" s="8" t="b">
        <v>1</v>
      </c>
      <c r="U173" s="12" t="s">
        <v>433</v>
      </c>
      <c r="V173" s="12" t="b">
        <v>1</v>
      </c>
      <c r="W173" s="12" t="b">
        <v>0</v>
      </c>
      <c r="X173" s="12" t="s">
        <v>794</v>
      </c>
      <c r="Y173" s="12" t="s">
        <v>734</v>
      </c>
      <c r="Z173" s="12" t="s">
        <v>721</v>
      </c>
      <c r="AA173" s="12" t="s">
        <v>754</v>
      </c>
      <c r="AB173" s="12" t="s">
        <v>850</v>
      </c>
      <c r="AC173" s="12" t="s">
        <v>800</v>
      </c>
      <c r="AD173" s="12" t="s">
        <v>787</v>
      </c>
      <c r="AE173" s="12" t="s">
        <v>965</v>
      </c>
      <c r="AF173" s="19" t="s">
        <v>740</v>
      </c>
    </row>
    <row r="174" spans="1:32" x14ac:dyDescent="0.3">
      <c r="A174" s="8">
        <v>1520</v>
      </c>
      <c r="B174" s="8" t="b">
        <v>0</v>
      </c>
      <c r="C174" s="8">
        <v>0</v>
      </c>
      <c r="D174" s="8">
        <v>0</v>
      </c>
      <c r="E174" s="8">
        <v>164</v>
      </c>
      <c r="F174" s="8">
        <v>2</v>
      </c>
      <c r="G174" s="8" t="b">
        <v>0</v>
      </c>
      <c r="H174" s="8">
        <v>165</v>
      </c>
      <c r="I174" s="8"/>
      <c r="J174" s="20">
        <v>164</v>
      </c>
      <c r="K174" s="139"/>
      <c r="L174" s="8" t="s">
        <v>966</v>
      </c>
      <c r="M174" s="13">
        <v>4</v>
      </c>
      <c r="N174" s="18">
        <v>-5</v>
      </c>
      <c r="O174" s="18">
        <v>-4</v>
      </c>
      <c r="P174" s="13" t="s">
        <v>702</v>
      </c>
      <c r="Q174" s="13" t="s">
        <v>713</v>
      </c>
      <c r="R174" s="13" t="s">
        <v>714</v>
      </c>
      <c r="S174" s="8">
        <v>1352381207</v>
      </c>
      <c r="T174" s="8" t="b">
        <v>1</v>
      </c>
      <c r="U174" s="12" t="s">
        <v>448</v>
      </c>
      <c r="V174" s="12" t="b">
        <v>0</v>
      </c>
      <c r="W174" s="12" t="b">
        <v>1</v>
      </c>
      <c r="X174" s="12" t="s">
        <v>703</v>
      </c>
      <c r="Y174" s="12" t="s">
        <v>704</v>
      </c>
      <c r="Z174" s="12" t="s">
        <v>705</v>
      </c>
      <c r="AA174" s="12" t="s">
        <v>781</v>
      </c>
      <c r="AB174" s="12" t="s">
        <v>755</v>
      </c>
      <c r="AC174" s="12" t="s">
        <v>813</v>
      </c>
      <c r="AD174" s="12" t="s">
        <v>709</v>
      </c>
      <c r="AE174" s="12" t="s">
        <v>710</v>
      </c>
      <c r="AF174" s="19" t="s">
        <v>829</v>
      </c>
    </row>
    <row r="175" spans="1:32" x14ac:dyDescent="0.3">
      <c r="A175" s="8">
        <v>186</v>
      </c>
      <c r="B175" s="8" t="b">
        <v>0</v>
      </c>
      <c r="C175" s="8" t="b">
        <v>0</v>
      </c>
      <c r="D175" s="8">
        <v>98</v>
      </c>
      <c r="E175" s="8">
        <v>68</v>
      </c>
      <c r="F175" s="8">
        <v>1</v>
      </c>
      <c r="G175" s="8" t="b">
        <v>1</v>
      </c>
      <c r="H175" s="8">
        <v>166</v>
      </c>
      <c r="I175" s="8"/>
      <c r="J175" s="20">
        <v>166</v>
      </c>
      <c r="K175" s="139"/>
      <c r="L175" s="8" t="s">
        <v>967</v>
      </c>
      <c r="M175" s="13">
        <v>4</v>
      </c>
      <c r="N175" s="18">
        <v>-3</v>
      </c>
      <c r="O175" s="18">
        <v>-6</v>
      </c>
      <c r="P175" s="13" t="s">
        <v>700</v>
      </c>
      <c r="Q175" s="13" t="s">
        <v>701</v>
      </c>
      <c r="R175" s="13" t="s">
        <v>702</v>
      </c>
      <c r="S175" s="8">
        <v>2050063001</v>
      </c>
      <c r="T175" s="8" t="b">
        <v>1</v>
      </c>
      <c r="U175" s="12" t="s">
        <v>471</v>
      </c>
      <c r="V175" s="12" t="b">
        <v>0</v>
      </c>
      <c r="W175" s="12" t="b">
        <v>0</v>
      </c>
      <c r="X175" s="12" t="s">
        <v>703</v>
      </c>
      <c r="Y175" s="12" t="s">
        <v>704</v>
      </c>
      <c r="Z175" s="12" t="s">
        <v>731</v>
      </c>
      <c r="AA175" s="12" t="s">
        <v>706</v>
      </c>
      <c r="AB175" s="12" t="s">
        <v>755</v>
      </c>
      <c r="AC175" s="12" t="s">
        <v>813</v>
      </c>
      <c r="AD175" s="12" t="s">
        <v>709</v>
      </c>
      <c r="AE175" s="12" t="s">
        <v>710</v>
      </c>
      <c r="AF175" s="19" t="s">
        <v>829</v>
      </c>
    </row>
    <row r="176" spans="1:32" x14ac:dyDescent="0.3">
      <c r="A176" s="8">
        <v>1495</v>
      </c>
      <c r="B176" s="8" t="b">
        <v>0</v>
      </c>
      <c r="C176" s="8" t="b">
        <v>0</v>
      </c>
      <c r="D176" s="8">
        <v>98</v>
      </c>
      <c r="E176" s="8">
        <v>69</v>
      </c>
      <c r="F176" s="8">
        <v>1</v>
      </c>
      <c r="G176" s="8" t="b">
        <v>0</v>
      </c>
      <c r="H176" s="8">
        <v>167</v>
      </c>
      <c r="I176" s="8"/>
      <c r="J176" s="20">
        <v>167</v>
      </c>
      <c r="K176" s="139"/>
      <c r="L176" s="8" t="s">
        <v>968</v>
      </c>
      <c r="M176" s="13">
        <v>4</v>
      </c>
      <c r="N176" s="18">
        <v>-5</v>
      </c>
      <c r="O176" s="18">
        <v>-8</v>
      </c>
      <c r="P176" s="13" t="s">
        <v>702</v>
      </c>
      <c r="Q176" s="13" t="s">
        <v>713</v>
      </c>
      <c r="R176" s="13" t="s">
        <v>712</v>
      </c>
      <c r="S176" s="8">
        <v>677633027</v>
      </c>
      <c r="T176" s="8" t="b">
        <v>1</v>
      </c>
      <c r="U176" s="12" t="s">
        <v>463</v>
      </c>
      <c r="V176" s="12" t="b">
        <v>1</v>
      </c>
      <c r="W176" s="12" t="b">
        <v>1</v>
      </c>
      <c r="X176" s="12" t="s">
        <v>703</v>
      </c>
      <c r="Y176" s="12" t="s">
        <v>792</v>
      </c>
      <c r="Z176" s="12" t="s">
        <v>705</v>
      </c>
      <c r="AA176" s="12" t="s">
        <v>706</v>
      </c>
      <c r="AB176" s="12" t="s">
        <v>755</v>
      </c>
      <c r="AC176" s="12" t="s">
        <v>708</v>
      </c>
      <c r="AD176" s="12" t="s">
        <v>709</v>
      </c>
      <c r="AE176" s="12" t="s">
        <v>820</v>
      </c>
      <c r="AF176" s="19" t="s">
        <v>829</v>
      </c>
    </row>
    <row r="177" spans="1:32" x14ac:dyDescent="0.3">
      <c r="A177" s="8">
        <v>1490</v>
      </c>
      <c r="B177" s="8" t="b">
        <v>1</v>
      </c>
      <c r="C177" s="8" t="b">
        <v>0</v>
      </c>
      <c r="D177" s="8">
        <v>1</v>
      </c>
      <c r="E177" s="8">
        <v>167</v>
      </c>
      <c r="F177" s="8">
        <v>1</v>
      </c>
      <c r="G177" s="8" t="b">
        <v>1</v>
      </c>
      <c r="H177" s="8">
        <v>168</v>
      </c>
      <c r="I177" s="8"/>
      <c r="J177" s="20">
        <v>168</v>
      </c>
      <c r="K177" s="139"/>
      <c r="L177" s="8" t="s">
        <v>969</v>
      </c>
      <c r="M177" s="13">
        <v>4</v>
      </c>
      <c r="N177" s="18">
        <v>-13</v>
      </c>
      <c r="O177" s="18">
        <v>-10</v>
      </c>
      <c r="P177" s="13" t="s">
        <v>700</v>
      </c>
      <c r="Q177" s="13" t="s">
        <v>701</v>
      </c>
      <c r="R177" s="13" t="s">
        <v>714</v>
      </c>
      <c r="S177" s="8">
        <v>126483716</v>
      </c>
      <c r="T177" s="8" t="b">
        <v>1</v>
      </c>
      <c r="U177" s="12" t="s">
        <v>466</v>
      </c>
      <c r="V177" s="12" t="b">
        <v>0</v>
      </c>
      <c r="W177" s="12" t="b">
        <v>1</v>
      </c>
      <c r="X177" s="12" t="s">
        <v>703</v>
      </c>
      <c r="Y177" s="12" t="s">
        <v>704</v>
      </c>
      <c r="Z177" s="12" t="s">
        <v>705</v>
      </c>
      <c r="AA177" s="12" t="s">
        <v>706</v>
      </c>
      <c r="AB177" s="12" t="s">
        <v>755</v>
      </c>
      <c r="AC177" s="12" t="s">
        <v>813</v>
      </c>
      <c r="AD177" s="12" t="s">
        <v>709</v>
      </c>
      <c r="AE177" s="12" t="s">
        <v>820</v>
      </c>
      <c r="AF177" s="19" t="s">
        <v>829</v>
      </c>
    </row>
    <row r="178" spans="1:32" x14ac:dyDescent="0.3">
      <c r="A178" s="8">
        <v>188</v>
      </c>
      <c r="B178" s="8" t="b">
        <v>0</v>
      </c>
      <c r="C178" s="8" t="b">
        <v>0</v>
      </c>
      <c r="D178" s="8">
        <v>20</v>
      </c>
      <c r="E178" s="8">
        <v>149</v>
      </c>
      <c r="F178" s="8">
        <v>1</v>
      </c>
      <c r="G178" s="8" t="b">
        <v>0</v>
      </c>
      <c r="H178" s="8">
        <v>169</v>
      </c>
      <c r="I178" s="8"/>
      <c r="J178" s="20">
        <v>169</v>
      </c>
      <c r="K178" s="139"/>
      <c r="L178" s="8" t="s">
        <v>970</v>
      </c>
      <c r="M178" s="13">
        <v>4</v>
      </c>
      <c r="N178" s="18">
        <v>-11</v>
      </c>
      <c r="O178" s="18">
        <v>-12</v>
      </c>
      <c r="P178" s="13" t="s">
        <v>700</v>
      </c>
      <c r="Q178" s="13" t="s">
        <v>701</v>
      </c>
      <c r="R178" s="13" t="s">
        <v>714</v>
      </c>
      <c r="S178" s="8">
        <v>1953802529</v>
      </c>
      <c r="T178" s="8" t="b">
        <v>1</v>
      </c>
      <c r="U178" s="12" t="s">
        <v>451</v>
      </c>
      <c r="V178" s="12" t="b">
        <v>0</v>
      </c>
      <c r="W178" s="12" t="b">
        <v>1</v>
      </c>
      <c r="X178" s="12" t="s">
        <v>703</v>
      </c>
      <c r="Y178" s="12" t="s">
        <v>704</v>
      </c>
      <c r="Z178" s="12" t="s">
        <v>705</v>
      </c>
      <c r="AA178" s="12" t="s">
        <v>781</v>
      </c>
      <c r="AB178" s="12" t="s">
        <v>707</v>
      </c>
      <c r="AC178" s="12" t="s">
        <v>813</v>
      </c>
      <c r="AD178" s="12" t="s">
        <v>709</v>
      </c>
      <c r="AE178" s="12" t="s">
        <v>820</v>
      </c>
      <c r="AF178" s="19" t="s">
        <v>829</v>
      </c>
    </row>
    <row r="179" spans="1:32" x14ac:dyDescent="0.3">
      <c r="A179" s="8">
        <v>72</v>
      </c>
      <c r="B179" s="8" t="b">
        <v>0</v>
      </c>
      <c r="C179" s="8" t="b">
        <v>0</v>
      </c>
      <c r="D179" s="8">
        <v>98</v>
      </c>
      <c r="E179" s="8">
        <v>72</v>
      </c>
      <c r="F179" s="8">
        <v>1</v>
      </c>
      <c r="G179" s="8" t="b">
        <v>1</v>
      </c>
      <c r="H179" s="8">
        <v>170</v>
      </c>
      <c r="I179" s="8"/>
      <c r="J179" s="20">
        <v>170</v>
      </c>
      <c r="K179" s="139"/>
      <c r="L179" s="8" t="s">
        <v>971</v>
      </c>
      <c r="M179" s="13">
        <v>4</v>
      </c>
      <c r="N179" s="18">
        <v>-13</v>
      </c>
      <c r="O179" s="18">
        <v>-16</v>
      </c>
      <c r="P179" s="13" t="s">
        <v>700</v>
      </c>
      <c r="Q179" s="13" t="s">
        <v>701</v>
      </c>
      <c r="R179" s="13" t="s">
        <v>714</v>
      </c>
      <c r="S179" s="8">
        <v>1649201997</v>
      </c>
      <c r="T179" s="8" t="b">
        <v>1</v>
      </c>
      <c r="U179" s="12" t="s">
        <v>474</v>
      </c>
      <c r="V179" s="12" t="b">
        <v>0</v>
      </c>
      <c r="W179" s="12" t="b">
        <v>0</v>
      </c>
      <c r="X179" s="12" t="s">
        <v>703</v>
      </c>
      <c r="Y179" s="12" t="s">
        <v>704</v>
      </c>
      <c r="Z179" s="12" t="s">
        <v>705</v>
      </c>
      <c r="AA179" s="12" t="s">
        <v>706</v>
      </c>
      <c r="AB179" s="12" t="s">
        <v>755</v>
      </c>
      <c r="AC179" s="12" t="s">
        <v>813</v>
      </c>
      <c r="AD179" s="12" t="s">
        <v>709</v>
      </c>
      <c r="AE179" s="12" t="s">
        <v>820</v>
      </c>
      <c r="AF179" s="19" t="s">
        <v>829</v>
      </c>
    </row>
    <row r="180" spans="1:32" s="9" customFormat="1" x14ac:dyDescent="0.3">
      <c r="A180" s="8">
        <v>318</v>
      </c>
      <c r="B180" s="8" t="b">
        <v>1</v>
      </c>
      <c r="C180" s="8">
        <v>0</v>
      </c>
      <c r="D180" s="8">
        <v>0</v>
      </c>
      <c r="E180" s="8">
        <v>171</v>
      </c>
      <c r="F180" s="8">
        <v>1</v>
      </c>
      <c r="G180" s="8" t="b">
        <v>0</v>
      </c>
      <c r="H180" s="8">
        <v>171</v>
      </c>
      <c r="I180" s="8"/>
      <c r="J180" s="20">
        <v>171</v>
      </c>
      <c r="K180" s="139"/>
      <c r="L180" s="8" t="s">
        <v>972</v>
      </c>
      <c r="M180" s="13">
        <v>6</v>
      </c>
      <c r="N180" s="18">
        <v>0</v>
      </c>
      <c r="O180" s="18">
        <v>0</v>
      </c>
      <c r="P180" s="13" t="s">
        <v>1</v>
      </c>
      <c r="Q180" s="13" t="s">
        <v>1</v>
      </c>
      <c r="R180" s="13" t="s">
        <v>1</v>
      </c>
      <c r="S180" s="8">
        <v>1113676273</v>
      </c>
      <c r="T180" s="8" t="b">
        <v>1</v>
      </c>
      <c r="U180" s="12" t="s">
        <v>1</v>
      </c>
      <c r="V180" s="12" t="b">
        <v>1</v>
      </c>
      <c r="W180" s="12" t="b">
        <v>0</v>
      </c>
      <c r="X180" s="12" t="s">
        <v>973</v>
      </c>
      <c r="Y180" s="12" t="s">
        <v>974</v>
      </c>
      <c r="Z180" s="12" t="s">
        <v>975</v>
      </c>
      <c r="AA180" s="12" t="s">
        <v>976</v>
      </c>
      <c r="AB180" s="12" t="s">
        <v>977</v>
      </c>
      <c r="AC180" s="12" t="s">
        <v>978</v>
      </c>
      <c r="AD180" s="12" t="s">
        <v>979</v>
      </c>
      <c r="AE180" s="12" t="s">
        <v>980</v>
      </c>
      <c r="AF180" s="19" t="s">
        <v>981</v>
      </c>
    </row>
    <row r="181" spans="1:32" x14ac:dyDescent="0.3">
      <c r="A181" s="4">
        <v>320</v>
      </c>
      <c r="B181" s="8" t="b">
        <v>1</v>
      </c>
      <c r="C181" s="8">
        <v>0</v>
      </c>
      <c r="D181" s="8">
        <v>0</v>
      </c>
      <c r="E181" s="8">
        <v>171</v>
      </c>
      <c r="F181" s="8">
        <v>2</v>
      </c>
      <c r="G181" s="8" t="b">
        <v>0</v>
      </c>
      <c r="H181" s="8">
        <v>172</v>
      </c>
      <c r="I181" s="8"/>
      <c r="J181" s="20">
        <v>171</v>
      </c>
      <c r="K181" s="139"/>
      <c r="L181" s="8" t="s">
        <v>982</v>
      </c>
      <c r="M181" s="13">
        <v>6</v>
      </c>
      <c r="N181" s="18">
        <v>0</v>
      </c>
      <c r="O181" s="18">
        <v>0</v>
      </c>
      <c r="P181" s="13" t="s">
        <v>1</v>
      </c>
      <c r="Q181" s="13" t="s">
        <v>1</v>
      </c>
      <c r="R181" s="13" t="s">
        <v>1</v>
      </c>
      <c r="S181" s="8">
        <v>776403412</v>
      </c>
      <c r="T181" s="8" t="b">
        <v>1</v>
      </c>
      <c r="U181" s="12" t="s">
        <v>1</v>
      </c>
      <c r="V181" s="12" t="b">
        <v>1</v>
      </c>
      <c r="W181" s="12" t="b">
        <v>0</v>
      </c>
      <c r="X181" s="12" t="s">
        <v>983</v>
      </c>
      <c r="Y181" s="12" t="s">
        <v>974</v>
      </c>
      <c r="Z181" s="12" t="s">
        <v>984</v>
      </c>
      <c r="AA181" s="12" t="s">
        <v>985</v>
      </c>
      <c r="AB181" s="12" t="s">
        <v>977</v>
      </c>
      <c r="AC181" s="12" t="s">
        <v>978</v>
      </c>
      <c r="AD181" s="12" t="s">
        <v>979</v>
      </c>
      <c r="AE181" s="12" t="s">
        <v>980</v>
      </c>
      <c r="AF181" s="19" t="s">
        <v>986</v>
      </c>
    </row>
    <row r="182" spans="1:32" x14ac:dyDescent="0.3">
      <c r="A182" s="4">
        <v>132</v>
      </c>
      <c r="B182" s="8" t="b">
        <v>0</v>
      </c>
      <c r="C182" s="8">
        <v>0</v>
      </c>
      <c r="D182" s="8">
        <v>0</v>
      </c>
      <c r="E182" s="8">
        <v>171</v>
      </c>
      <c r="F182" s="8">
        <v>3</v>
      </c>
      <c r="G182" s="8" t="b">
        <v>0</v>
      </c>
      <c r="H182" s="8">
        <v>173</v>
      </c>
      <c r="I182" s="8"/>
      <c r="J182" s="20">
        <v>171</v>
      </c>
      <c r="K182" s="139"/>
      <c r="L182" s="8" t="s">
        <v>987</v>
      </c>
      <c r="M182" s="13">
        <v>5</v>
      </c>
      <c r="N182" s="18">
        <v>0</v>
      </c>
      <c r="O182" s="18">
        <v>0</v>
      </c>
      <c r="P182" s="13" t="s">
        <v>700</v>
      </c>
      <c r="Q182" s="13" t="s">
        <v>701</v>
      </c>
      <c r="R182" s="13" t="s">
        <v>714</v>
      </c>
      <c r="S182" s="8">
        <v>1896659648</v>
      </c>
      <c r="T182" s="8" t="b">
        <v>0</v>
      </c>
      <c r="U182" s="12" t="s">
        <v>466</v>
      </c>
      <c r="V182" s="12" t="b">
        <v>1</v>
      </c>
      <c r="W182" s="12" t="b">
        <v>1</v>
      </c>
      <c r="X182" s="12" t="s">
        <v>983</v>
      </c>
      <c r="Y182" s="12" t="s">
        <v>974</v>
      </c>
      <c r="Z182" s="12" t="s">
        <v>975</v>
      </c>
      <c r="AA182" s="12" t="s">
        <v>976</v>
      </c>
      <c r="AB182" s="12" t="s">
        <v>988</v>
      </c>
      <c r="AC182" s="12" t="s">
        <v>978</v>
      </c>
      <c r="AD182" s="12" t="s">
        <v>989</v>
      </c>
      <c r="AE182" s="12" t="s">
        <v>990</v>
      </c>
      <c r="AF182" s="19" t="s">
        <v>986</v>
      </c>
    </row>
    <row r="183" spans="1:32" x14ac:dyDescent="0.3">
      <c r="A183" s="4">
        <v>319</v>
      </c>
      <c r="B183" s="8" t="b">
        <v>1</v>
      </c>
      <c r="C183" s="8">
        <v>0</v>
      </c>
      <c r="D183" s="8">
        <v>0</v>
      </c>
      <c r="E183" s="8">
        <v>171</v>
      </c>
      <c r="F183" s="8">
        <v>4</v>
      </c>
      <c r="G183" s="8" t="b">
        <v>0</v>
      </c>
      <c r="H183" s="8">
        <v>174</v>
      </c>
      <c r="I183" s="8"/>
      <c r="J183" s="20">
        <v>171</v>
      </c>
      <c r="K183" s="139"/>
      <c r="L183" s="8" t="s">
        <v>991</v>
      </c>
      <c r="M183" s="13">
        <v>3</v>
      </c>
      <c r="N183" s="18">
        <v>0</v>
      </c>
      <c r="O183" s="18">
        <v>0</v>
      </c>
      <c r="P183" s="13" t="s">
        <v>1</v>
      </c>
      <c r="Q183" s="13" t="s">
        <v>1</v>
      </c>
      <c r="R183" s="13" t="s">
        <v>1</v>
      </c>
      <c r="S183" s="8">
        <v>690156676</v>
      </c>
      <c r="T183" s="8" t="b">
        <v>1</v>
      </c>
      <c r="U183" s="12" t="s">
        <v>1</v>
      </c>
      <c r="V183" s="12" t="b">
        <v>0</v>
      </c>
      <c r="W183" s="12" t="b">
        <v>0</v>
      </c>
      <c r="X183" s="12" t="s">
        <v>983</v>
      </c>
      <c r="Y183" s="12" t="s">
        <v>992</v>
      </c>
      <c r="Z183" s="12" t="s">
        <v>984</v>
      </c>
      <c r="AA183" s="12" t="s">
        <v>985</v>
      </c>
      <c r="AB183" s="12" t="s">
        <v>988</v>
      </c>
      <c r="AC183" s="12" t="s">
        <v>993</v>
      </c>
      <c r="AD183" s="12" t="s">
        <v>989</v>
      </c>
      <c r="AE183" s="12" t="s">
        <v>990</v>
      </c>
      <c r="AF183" s="19" t="s">
        <v>986</v>
      </c>
    </row>
  </sheetData>
  <mergeCells count="1">
    <mergeCell ref="A6:U6"/>
  </mergeCells>
  <conditionalFormatting sqref="O180:T180">
    <cfRule type="expression" dxfId="26" priority="55">
      <formula>AND(#REF!,NOT(#REF!))</formula>
    </cfRule>
  </conditionalFormatting>
  <conditionalFormatting sqref="U10:U183">
    <cfRule type="expression" dxfId="25" priority="22">
      <formula>V10</formula>
    </cfRule>
    <cfRule type="expression" dxfId="24" priority="23">
      <formula>NOT(V10)</formula>
    </cfRule>
    <cfRule type="expression" dxfId="23" priority="24">
      <formula>W10</formula>
    </cfRule>
  </conditionalFormatting>
  <conditionalFormatting sqref="U180:AF180 V181:W183">
    <cfRule type="expression" dxfId="22" priority="27">
      <formula>AND($B180,NOT(#REF!))</formula>
    </cfRule>
  </conditionalFormatting>
  <conditionalFormatting sqref="L10:L183">
    <cfRule type="expression" dxfId="21" priority="8">
      <formula>NOT($B10)</formula>
    </cfRule>
  </conditionalFormatting>
  <conditionalFormatting sqref="J10:AF183">
    <cfRule type="expression" dxfId="20" priority="7">
      <formula>NOT($T10)</formula>
    </cfRule>
  </conditionalFormatting>
  <conditionalFormatting sqref="J10:R183">
    <cfRule type="expression" dxfId="19" priority="6">
      <formula>$G10</formula>
    </cfRule>
  </conditionalFormatting>
  <conditionalFormatting sqref="X10:AF183">
    <cfRule type="expression" dxfId="18" priority="25">
      <formula>LEFT(X10,3)&lt;&gt;X$1</formula>
    </cfRule>
    <cfRule type="expression" dxfId="17" priority="26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81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322"/>
  <sheetViews>
    <sheetView topLeftCell="R6" workbookViewId="0"/>
  </sheetViews>
  <sheetFormatPr defaultColWidth="9.109375" defaultRowHeight="14.4" outlineLevelRow="1" outlineLevelCol="1" x14ac:dyDescent="0.3"/>
  <cols>
    <col min="1" max="2" width="9.109375" style="4" hidden="1" customWidth="1" outlineLevel="1"/>
    <col min="3" max="8" width="9.109375" hidden="1" customWidth="1" outlineLevel="1"/>
    <col min="9" max="12" width="9.109375" style="4" hidden="1" customWidth="1" outlineLevel="1"/>
    <col min="13" max="13" width="10.88671875" style="4" hidden="1" customWidth="1" outlineLevel="1"/>
    <col min="14" max="14" width="18.33203125" style="4" hidden="1" customWidth="1" outlineLevel="1"/>
    <col min="15" max="15" width="15.5546875" style="4" hidden="1" customWidth="1" outlineLevel="1"/>
    <col min="16" max="17" width="9.109375" style="4" hidden="1" customWidth="1" outlineLevel="1"/>
    <col min="18" max="18" width="6.6640625" style="5" bestFit="1" customWidth="1" collapsed="1"/>
    <col min="19" max="19" width="9.109375" style="5" hidden="1" customWidth="1" outlineLevel="1"/>
    <col min="20" max="20" width="22.5546875" style="4" customWidth="1" collapsed="1"/>
    <col min="21" max="21" width="8.88671875" style="23" bestFit="1" customWidth="1"/>
    <col min="22" max="22" width="10.109375" style="23" bestFit="1" customWidth="1"/>
    <col min="23" max="23" width="9.33203125" style="23" bestFit="1" customWidth="1"/>
    <col min="24" max="24" width="9.33203125" style="24" bestFit="1" customWidth="1"/>
    <col min="25" max="26" width="4.33203125" style="5" bestFit="1" customWidth="1"/>
    <col min="27" max="27" width="3.6640625" style="5" customWidth="1"/>
    <col min="28" max="28" width="9.109375" style="4" hidden="1" customWidth="1" outlineLevel="1"/>
    <col min="29" max="29" width="9.33203125" style="71" hidden="1" customWidth="1" outlineLevel="1"/>
    <col min="30" max="31" width="9.109375" style="4" hidden="1" customWidth="1" outlineLevel="1"/>
    <col min="32" max="32" width="8.6640625" style="5" hidden="1" customWidth="1" outlineLevel="1"/>
    <col min="33" max="33" width="9.109375" style="4" hidden="1" customWidth="1" outlineLevel="1"/>
    <col min="34" max="34" width="9.88671875" style="23" bestFit="1" customWidth="1" collapsed="1"/>
    <col min="35" max="35" width="11.109375" style="5" hidden="1" customWidth="1" outlineLevel="1"/>
    <col min="36" max="37" width="9.109375" style="5" hidden="1" customWidth="1" outlineLevel="1"/>
    <col min="38" max="46" width="7.5546875" style="5" hidden="1" customWidth="1" outlineLevel="1"/>
    <col min="47" max="47" width="9.109375" style="4" collapsed="1"/>
    <col min="48" max="16384" width="9.109375" style="4"/>
  </cols>
  <sheetData>
    <row r="1" spans="1:46" hidden="1" outlineLevel="1" x14ac:dyDescent="0.3">
      <c r="C1" s="4"/>
      <c r="D1" s="4"/>
      <c r="E1" s="4"/>
      <c r="F1" s="4"/>
      <c r="G1" s="4"/>
      <c r="H1" s="4"/>
      <c r="AL1" s="5" t="str" cm="1">
        <f t="array" ref="AL1:AT1">+TRANSPOSE(_xlfn.ANCHORARRAY(Scratchpad!$H$2))</f>
        <v>RIC</v>
      </c>
      <c r="AM1" s="5" t="str">
        <v>HAW</v>
      </c>
      <c r="AN1" s="5" t="str">
        <v>GEE</v>
      </c>
      <c r="AO1" s="5" t="str">
        <v>BRL</v>
      </c>
      <c r="AP1" s="5" t="str">
        <v>COL</v>
      </c>
      <c r="AQ1" s="5" t="str">
        <v>WBG</v>
      </c>
      <c r="AR1" s="5" t="str">
        <v>ACR</v>
      </c>
      <c r="AS1" s="5" t="str">
        <v>GWS</v>
      </c>
      <c r="AT1" s="5" t="str">
        <v>GCS</v>
      </c>
    </row>
    <row r="2" spans="1:46" hidden="1" outlineLevel="1" x14ac:dyDescent="0.3">
      <c r="B2" s="4">
        <f>_xlfn.CEILING.MATH(4%*COUNT(#REF!))</f>
        <v>0</v>
      </c>
      <c r="C2" s="4"/>
      <c r="D2" s="4"/>
      <c r="E2" s="4"/>
      <c r="F2" s="4"/>
      <c r="G2" s="4"/>
      <c r="H2" s="4"/>
      <c r="AL2" s="5" cm="1">
        <f t="array" ref="AL2:AT2">TRANSPOSE(_xlfn.ANCHORARRAY(Scratchpad!$B$2))</f>
        <v>2759</v>
      </c>
      <c r="AM2" s="5">
        <v>2760</v>
      </c>
      <c r="AN2" s="5">
        <v>2761</v>
      </c>
      <c r="AO2" s="5">
        <v>2762</v>
      </c>
      <c r="AP2" s="5">
        <v>2763</v>
      </c>
      <c r="AQ2" s="5">
        <v>2764</v>
      </c>
      <c r="AR2" s="5">
        <v>2765</v>
      </c>
      <c r="AS2" s="5">
        <v>2766</v>
      </c>
      <c r="AT2" s="5">
        <v>2767</v>
      </c>
    </row>
    <row r="3" spans="1:46" hidden="1" outlineLevel="1" x14ac:dyDescent="0.3">
      <c r="C3" s="4"/>
      <c r="D3" s="4"/>
      <c r="E3" s="4"/>
      <c r="F3" s="4"/>
      <c r="G3" s="4"/>
      <c r="H3" s="4"/>
    </row>
    <row r="4" spans="1:46" s="21" customFormat="1" ht="57.6" hidden="1" outlineLevel="1" x14ac:dyDescent="0.3">
      <c r="B4" s="89" t="s">
        <v>0</v>
      </c>
      <c r="C4" s="73"/>
      <c r="D4" s="73"/>
      <c r="E4" s="73"/>
      <c r="F4" s="73"/>
      <c r="G4" s="73"/>
      <c r="H4" s="73"/>
      <c r="I4" s="73" t="s">
        <v>1</v>
      </c>
      <c r="J4" s="73"/>
      <c r="K4" s="73"/>
      <c r="L4" s="73"/>
      <c r="M4" s="73"/>
      <c r="N4" s="73"/>
      <c r="O4" s="73"/>
      <c r="P4" s="73"/>
      <c r="Q4" s="73"/>
      <c r="R4" s="73" t="s">
        <v>2</v>
      </c>
      <c r="S4" s="73"/>
      <c r="T4" s="90" t="s">
        <v>3</v>
      </c>
      <c r="U4" s="73" t="s">
        <v>4</v>
      </c>
      <c r="V4" s="86" t="s">
        <v>5</v>
      </c>
      <c r="W4" s="86" t="s">
        <v>6</v>
      </c>
      <c r="X4" s="86" t="s">
        <v>7</v>
      </c>
      <c r="Y4" s="86" t="s">
        <v>8</v>
      </c>
      <c r="Z4" s="86" t="s">
        <v>9</v>
      </c>
      <c r="AA4" s="86"/>
      <c r="AB4" s="73" t="s">
        <v>11</v>
      </c>
      <c r="AC4" s="91" t="s">
        <v>12</v>
      </c>
      <c r="AD4" s="73" t="s">
        <v>13</v>
      </c>
      <c r="AE4" s="73" t="s">
        <v>14</v>
      </c>
      <c r="AF4" s="73" t="s">
        <v>15</v>
      </c>
      <c r="AG4" s="73" t="s">
        <v>16</v>
      </c>
      <c r="AH4" s="92" t="s">
        <v>17</v>
      </c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</row>
    <row r="5" spans="1:46" hidden="1" outlineLevel="1" x14ac:dyDescent="0.3"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5"/>
      <c r="U5" s="14"/>
      <c r="V5" s="16"/>
      <c r="W5" s="16"/>
      <c r="X5" s="16"/>
      <c r="Y5" s="16"/>
      <c r="Z5" s="16"/>
      <c r="AA5" s="16"/>
      <c r="AB5" s="14"/>
      <c r="AC5" s="72"/>
      <c r="AD5" s="14"/>
      <c r="AE5" s="14"/>
      <c r="AF5" s="14"/>
      <c r="AG5" s="14"/>
      <c r="AH5" s="72"/>
    </row>
    <row r="6" spans="1:46" ht="19.8" collapsed="1" x14ac:dyDescent="0.4">
      <c r="B6" s="140" t="str">
        <f ca="1">"HAT Footy Tipping " &amp; YEAR(NOW()) &amp; " - Round " &amp; ThisRoundNum &amp; " Group Results"</f>
        <v>HAT Footy Tipping 2025 - Round 1 Group Results</v>
      </c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</row>
    <row r="7" spans="1:46" ht="44.4" x14ac:dyDescent="0.4">
      <c r="B7" s="87" t="s">
        <v>45</v>
      </c>
      <c r="C7" s="87">
        <f>INDEX(Groups[GroupID],MATCH($E$7,Groups[GroupName],0))</f>
        <v>23</v>
      </c>
      <c r="D7" s="87">
        <v>16</v>
      </c>
      <c r="E7" s="104" t="str" cm="1">
        <f t="array" ref="E7">INDEX(Groups!$B$2:$B$40,GroupResults!$D$7)</f>
        <v>Poatina Golf Club</v>
      </c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</row>
    <row r="8" spans="1:46" ht="19.8" x14ac:dyDescent="0.4">
      <c r="B8" s="87" t="s">
        <v>46</v>
      </c>
      <c r="C8" s="87">
        <f>MATCH(GroupID,zTippingResultsByGroup[GroupID],0)</f>
        <v>91</v>
      </c>
      <c r="D8" s="87"/>
      <c r="E8" s="87"/>
      <c r="F8" s="87"/>
      <c r="H8" s="87"/>
      <c r="I8" s="87"/>
      <c r="J8" s="87"/>
      <c r="K8" s="87">
        <f>MATCH(K$13,zTippingResultsByGroup[#Headers],0)</f>
        <v>3</v>
      </c>
      <c r="L8" s="87"/>
      <c r="M8" s="87"/>
      <c r="N8" s="87"/>
      <c r="O8" s="87"/>
      <c r="P8" s="87"/>
      <c r="Q8" s="87"/>
      <c r="R8" s="85"/>
      <c r="S8" s="85"/>
      <c r="T8" s="141"/>
      <c r="U8" s="141"/>
      <c r="V8" s="141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</row>
    <row r="9" spans="1:46" ht="19.8" x14ac:dyDescent="0.4">
      <c r="B9" s="87"/>
      <c r="C9" s="87"/>
      <c r="D9" s="87"/>
      <c r="E9" s="87"/>
      <c r="F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</row>
    <row r="10" spans="1:46" s="60" customFormat="1" ht="57.6" hidden="1" outlineLevel="1" x14ac:dyDescent="0.3">
      <c r="B10" s="87"/>
      <c r="C10" s="87"/>
      <c r="D10" s="87" t="s">
        <v>47</v>
      </c>
      <c r="E10" s="87"/>
      <c r="F10" s="87"/>
      <c r="H10" s="87"/>
      <c r="I10" s="87"/>
      <c r="J10" s="87"/>
      <c r="K10" s="87" t="s">
        <v>45</v>
      </c>
      <c r="L10" s="87"/>
      <c r="M10" s="87"/>
      <c r="N10" s="87" t="s">
        <v>48</v>
      </c>
      <c r="O10" s="87" t="s">
        <v>4</v>
      </c>
      <c r="P10" s="87"/>
      <c r="Q10" s="87"/>
      <c r="R10" s="87"/>
      <c r="S10" s="87"/>
      <c r="T10" s="87"/>
      <c r="U10" s="87" t="s">
        <v>49</v>
      </c>
      <c r="V10" s="87" t="s">
        <v>50</v>
      </c>
      <c r="W10" s="87" t="s">
        <v>51</v>
      </c>
      <c r="X10" s="87" t="s">
        <v>52</v>
      </c>
      <c r="Y10" s="87" t="s">
        <v>8</v>
      </c>
      <c r="Z10" s="87" t="s">
        <v>9</v>
      </c>
      <c r="AA10" s="87" t="s">
        <v>7</v>
      </c>
      <c r="AB10" s="87" t="s">
        <v>53</v>
      </c>
      <c r="AC10" s="87"/>
      <c r="AD10" s="87"/>
      <c r="AE10" s="87"/>
      <c r="AF10" s="87"/>
      <c r="AG10" s="87"/>
      <c r="AH10" s="87" t="s">
        <v>54</v>
      </c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</row>
    <row r="11" spans="1:46" ht="16.2" hidden="1" outlineLevel="1" x14ac:dyDescent="0.35">
      <c r="B11" s="87">
        <f>MATCH(B$13,zTippingResultsByGroup[#Headers],0)</f>
        <v>6</v>
      </c>
      <c r="C11" s="60"/>
      <c r="D11" s="87">
        <f>MATCH(D$10,zTippingResultsByGroup[#Headers],0)</f>
        <v>23</v>
      </c>
      <c r="E11" s="87"/>
      <c r="F11" s="87"/>
      <c r="G11" s="87"/>
      <c r="H11" s="87"/>
      <c r="I11" s="87"/>
      <c r="J11" s="87"/>
      <c r="K11" s="87">
        <f>MATCH(K$10,zTippingResultsByGroup[#Headers],0)</f>
        <v>3</v>
      </c>
      <c r="L11" s="87"/>
      <c r="M11" s="87"/>
      <c r="N11" s="87">
        <f>MATCH(N$10,zTippingResultsByGroup[#Headers],0)</f>
        <v>7</v>
      </c>
      <c r="O11" s="87">
        <f>MATCH(O$10,zTippingResultsByGroup[#Headers],0)</f>
        <v>8</v>
      </c>
      <c r="P11" s="60"/>
      <c r="Q11" s="60"/>
      <c r="T11" s="75"/>
      <c r="U11" s="87">
        <f>MATCH(U$10,zTippingResultsByGroup[#Headers],0)</f>
        <v>27</v>
      </c>
      <c r="V11" s="87">
        <f>MATCH(V$10,zTippingResultsByGroup[#Headers],0)</f>
        <v>10</v>
      </c>
      <c r="W11" s="87">
        <f>MATCH(W$10,zTippingResultsByGroup[#Headers],0)</f>
        <v>11</v>
      </c>
      <c r="X11" s="87">
        <f>MATCH(X$10,zTippingResultsByGroup[#Headers],0)</f>
        <v>12</v>
      </c>
      <c r="Y11" s="87">
        <f>MATCH(Y$10,zTippingResultsByGroup[#Headers],0)</f>
        <v>13</v>
      </c>
      <c r="Z11" s="87">
        <f>MATCH(Z$10,zTippingResultsByGroup[#Headers],0)</f>
        <v>14</v>
      </c>
      <c r="AA11" s="87">
        <f>MATCH(AA$10,zTippingResultsByGroup[#Headers],0)</f>
        <v>16</v>
      </c>
      <c r="AB11" s="87">
        <f>MATCH(AB$10,zTippingResultsByGroup[#Headers],0)</f>
        <v>18</v>
      </c>
      <c r="AF11" s="4"/>
      <c r="AH11" s="87">
        <f>MATCH(AH$10,zTippingResultsByGroup[#Headers],0)</f>
        <v>24</v>
      </c>
    </row>
    <row r="12" spans="1:46" hidden="1" outlineLevel="1" x14ac:dyDescent="0.3">
      <c r="B12" s="87"/>
      <c r="C12" s="88"/>
      <c r="D12" s="88"/>
      <c r="E12" s="88"/>
      <c r="F12" s="88"/>
      <c r="G12" s="88"/>
      <c r="H12" s="88"/>
      <c r="I12" s="87"/>
      <c r="J12" s="87"/>
      <c r="K12" s="87"/>
      <c r="L12" s="87"/>
      <c r="M12" s="87"/>
      <c r="N12" s="87"/>
      <c r="O12" s="87"/>
      <c r="P12" s="87"/>
      <c r="Q12" s="87"/>
      <c r="R12" s="14"/>
      <c r="S12" s="14"/>
      <c r="T12" s="15"/>
      <c r="U12" s="14"/>
      <c r="V12" s="16"/>
      <c r="W12" s="16"/>
      <c r="X12" s="16"/>
      <c r="Y12" s="16"/>
      <c r="Z12" s="16"/>
      <c r="AA12" s="16"/>
      <c r="AB12" s="14"/>
      <c r="AC12" s="72"/>
      <c r="AD12" s="14"/>
      <c r="AE12" s="14"/>
      <c r="AF12" s="14"/>
      <c r="AG12" s="14"/>
      <c r="AH12" s="72"/>
    </row>
    <row r="13" spans="1:46" s="7" customFormat="1" ht="51.6" collapsed="1" x14ac:dyDescent="0.3">
      <c r="B13" s="6" t="s">
        <v>42</v>
      </c>
      <c r="C13" s="6" t="s">
        <v>18</v>
      </c>
      <c r="D13" s="6" t="s">
        <v>47</v>
      </c>
      <c r="E13" s="6" t="s">
        <v>21</v>
      </c>
      <c r="F13" s="6" t="s">
        <v>22</v>
      </c>
      <c r="G13" s="6" t="s">
        <v>23</v>
      </c>
      <c r="H13" s="6" t="s">
        <v>24</v>
      </c>
      <c r="I13" s="6" t="s">
        <v>25</v>
      </c>
      <c r="J13" s="6" t="s">
        <v>55</v>
      </c>
      <c r="K13" s="6" t="s">
        <v>45</v>
      </c>
      <c r="L13" s="6" t="s">
        <v>56</v>
      </c>
      <c r="M13" s="6" t="s">
        <v>532</v>
      </c>
      <c r="N13" s="6" t="s">
        <v>48</v>
      </c>
      <c r="O13" s="6" t="s">
        <v>4</v>
      </c>
      <c r="P13" s="6"/>
      <c r="Q13" s="6"/>
      <c r="R13" s="76" t="s">
        <v>26</v>
      </c>
      <c r="S13" s="82" t="s">
        <v>532</v>
      </c>
      <c r="T13" s="77" t="s">
        <v>27</v>
      </c>
      <c r="U13" s="78" t="s">
        <v>28</v>
      </c>
      <c r="V13" s="78" t="s">
        <v>29</v>
      </c>
      <c r="W13" s="78" t="s">
        <v>30</v>
      </c>
      <c r="X13" s="79" t="s">
        <v>12</v>
      </c>
      <c r="Y13" s="80" t="s">
        <v>8</v>
      </c>
      <c r="Z13" s="80" t="s">
        <v>9</v>
      </c>
      <c r="AA13" s="80" t="s">
        <v>7</v>
      </c>
      <c r="AB13" s="77" t="s">
        <v>32</v>
      </c>
      <c r="AC13" s="81" t="s">
        <v>33</v>
      </c>
      <c r="AD13" s="77" t="s">
        <v>34</v>
      </c>
      <c r="AE13" s="77" t="s">
        <v>35</v>
      </c>
      <c r="AF13" s="82" t="s">
        <v>36</v>
      </c>
      <c r="AG13" s="77" t="s">
        <v>37</v>
      </c>
      <c r="AH13" s="78" t="s">
        <v>38</v>
      </c>
      <c r="AI13" s="82" t="s">
        <v>39</v>
      </c>
      <c r="AJ13" s="82" t="s">
        <v>40</v>
      </c>
      <c r="AK13" s="82" t="s">
        <v>41</v>
      </c>
      <c r="AL13" s="82" t="str" cm="1">
        <f t="array" ref="AL13:AT13">TRANSPOSE(Scratchpad!$A$2:$A$10)</f>
        <v>RIC v CAR</v>
      </c>
      <c r="AM13" s="82" t="str">
        <v>HAW v ESS</v>
      </c>
      <c r="AN13" s="82" t="str">
        <v>GEE v FRE</v>
      </c>
      <c r="AO13" s="82" t="str">
        <v>SYD v BRL</v>
      </c>
      <c r="AP13" s="82" t="str">
        <v>COL v PAP</v>
      </c>
      <c r="AQ13" s="82" t="str">
        <v>WBG v KAN</v>
      </c>
      <c r="AR13" s="82" t="str">
        <v>ACR v STK</v>
      </c>
      <c r="AS13" s="82" t="str">
        <v>MEL v GWS</v>
      </c>
      <c r="AT13" s="83" t="str">
        <v>WCE v GCS</v>
      </c>
    </row>
    <row r="14" spans="1:46" x14ac:dyDescent="0.3">
      <c r="A14" s="4" cm="1">
        <f t="array" ref="A14:A322">_xlfn.SEQUENCE(COUNT(zTippingResultsByGroup[TipperID]))</f>
        <v>1</v>
      </c>
      <c r="B14" s="8" cm="1">
        <f t="array" ref="B14">INDEX(zTippingResultsByGroup[],$J14,B$11)</f>
        <v>27</v>
      </c>
      <c r="C14" s="8" t="b">
        <v>1</v>
      </c>
      <c r="D14" s="8" t="b" cm="1">
        <f t="array" ref="D14">INDEX(zTippingResultsByGroup[],$J14,D$11)&lt;&gt;0</f>
        <v>0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91</v>
      </c>
      <c r="K14" s="8" cm="1">
        <f t="array" ref="K14">INDEX(zTippingResultsByGroup[],$J14,K$11)</f>
        <v>23</v>
      </c>
      <c r="L14" s="8" t="b">
        <f t="shared" ref="L14:L45" si="0">IFERROR($K14=GroupID,FALSE)</f>
        <v>1</v>
      </c>
      <c r="M14" s="8">
        <f>_xlfn.XLOOKUP($B14,Results!$A$11:$A$184,Results!$M$11:$M$184,,0)</f>
        <v>2</v>
      </c>
      <c r="N14" s="8" t="str" cm="1">
        <f t="array" ref="N14">IF($L14,INDEX(zTippingResultsByGroup[],$J14,N$11),"")</f>
        <v>Nick</v>
      </c>
      <c r="O14" s="8" t="str" cm="1">
        <f t="array" ref="O14">IF($L14,INDEX(zTippingResultsByGroup[],$J14,O$11),"")</f>
        <v>Whelan</v>
      </c>
      <c r="P14" s="8"/>
      <c r="Q14" s="8"/>
      <c r="R14" s="20">
        <f t="shared" ref="R14:R45" si="1">IF($L14,IF(ISNUMBER(I14),IF(W14&lt;&gt;W13,I14,R13),""),"")</f>
        <v>1</v>
      </c>
      <c r="S14" s="112" cm="1">
        <f t="array" ref="S14:S63">IF($L$14:$L$63,$M$14:$M$63,"")</f>
        <v>2</v>
      </c>
      <c r="T14" s="8" t="str">
        <f>IF($L14,$N14&amp;" "&amp;$O14,"")</f>
        <v>Nick Whelan</v>
      </c>
      <c r="U14" s="18" cm="1">
        <f t="array" ref="U14">IF($L14,INDEX(zTippingResultsByGroup[],$J14,U$11),"")</f>
        <v>8</v>
      </c>
      <c r="V14" s="18" cm="1">
        <f t="array" ref="V14">IF($L14,INDEX(zTippingResultsByGroup[],$J14,V$11),"")</f>
        <v>0</v>
      </c>
      <c r="W14" s="18" cm="1">
        <f t="array" ref="W14">IF($L14,INDEX(zTippingResultsByGroup[],$J14,W$11),"")</f>
        <v>10</v>
      </c>
      <c r="X14" s="27" cm="1">
        <f t="array" ref="X14">IF($L14,INDEX(zTippingResultsByGroup[],$J14,X$11),"")</f>
        <v>0.90909090909090906</v>
      </c>
      <c r="Y14" s="18" t="str" cm="1">
        <f t="array" ref="Y14">LEFT(IF($L14,INDEX(zTippingResultsByGroup[],$J14,Y$11),""),1)</f>
        <v>M</v>
      </c>
      <c r="Z14" s="18" t="str" cm="1">
        <f t="array" ref="Z14">LEFT(IF($L14,INDEX(zTippingResultsByGroup[],$J14,Z$11),""),1)</f>
        <v>N</v>
      </c>
      <c r="AA14" s="18" t="str" cm="1">
        <f t="array" ref="AA14">LEFT(IF($L14,INDEX(zTippingResultsByGroup[],$J14,AA$11),""),1)</f>
        <v>F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IF(VALUE(#REF!)=zHotTipResetRound[HotTipResetRound],ISNUMBER(_xlfn.ANCHORARRAY($I$14)),ISNUMBER(_xlfn.XMATCH(_xlfn.ANCHORARRAY($B$14),#REF!,0)))</f>
        <v>#REF!</v>
      </c>
      <c r="AF14" s="12" t="e" cm="1">
        <f t="array" ref="AF14">IF(IF(_xlfn.ANCHORARRAY(AD14)*_xlfn.ANCHORARRAY(AE14),_xlfn.XLOOKUP(_xlfn.ANCHORARRAY($B$14),RoundTips[TipperID],RoundTips[HotTipTeam.TeamAbbrev],,0),"")=0,"",IF(_xlfn.ANCHORARRAY(AD14)*_xlfn.ANCHORARRAY(AE14),_xlfn.XLOOKUP(_xlfn.ANCHORARRAY($B$14),RoundTips[TipperID],RoundTips[HotTipTeam.TeamAbbrev],,0),""))</f>
        <v>#REF!</v>
      </c>
      <c r="AG14" s="11" t="b">
        <f t="shared" ref="AG14:AG45" si="2">ISNUMBER(_xlfn.XMATCH(AF14,$AL$1:$AT$1,0))</f>
        <v>0</v>
      </c>
      <c r="AH14" s="18" cm="1">
        <f t="array" ref="AH14">IF($L14,INDEX(zTippingResultsByGroup[],$J14,AH$11),"")</f>
        <v>10</v>
      </c>
      <c r="AI14" s="12" t="e" cm="1">
        <f t="array" ref="AI14">IF(_xlfn.XLOOKUP(_xlfn.ANCHORARRAY(B14),#REF!,#REF!)=0,"",_xlfn.XLOOKUP(_xlfn.ANCHORARRAY(B14),#REF!,#REF!))</f>
        <v>#REF!</v>
      </c>
      <c r="AJ14" s="12" t="b">
        <f t="shared" ref="AJ14:AJ45" si="3">ISNUMBER(_xlfn.XMATCH(AI14,$AL14:$AT14,0))</f>
        <v>0</v>
      </c>
      <c r="AK14" s="12" t="b">
        <f t="shared" ref="AK14:AK45" si="4">ISNUMBER(_xlfn.XMATCH($AI14,$AL$1:$AT$1,0))</f>
        <v>0</v>
      </c>
      <c r="AL14" s="12"/>
      <c r="AM14" s="12"/>
      <c r="AN14" s="12"/>
      <c r="AO14" s="12"/>
      <c r="AP14" s="12"/>
      <c r="AQ14" s="12"/>
      <c r="AR14" s="12"/>
      <c r="AS14" s="12"/>
      <c r="AT14" s="19"/>
    </row>
    <row r="15" spans="1:46" x14ac:dyDescent="0.3">
      <c r="A15" s="4">
        <v>2</v>
      </c>
      <c r="B15" s="8" cm="1">
        <f t="array" ref="B15">INDEX(zTippingResultsByGroup[],$J15,B$11)</f>
        <v>39</v>
      </c>
      <c r="C15" s="8" t="b">
        <v>1</v>
      </c>
      <c r="D15" s="8" t="b" cm="1">
        <f t="array" ref="D15">INDEX(zTippingResultsByGroup[],$J15,D$11)&lt;&gt;0</f>
        <v>1</v>
      </c>
      <c r="E15" s="8"/>
      <c r="F15" s="8"/>
      <c r="G15" s="8">
        <f t="shared" ref="G15:G63" si="5">IF($R14=$R15,MOD(G14,5)+1,1)</f>
        <v>1</v>
      </c>
      <c r="H15" s="8" t="b">
        <f>IF($L15,IF(OR(R14&lt;&gt;R15,G15&gt;5,G15&lt;G14),NOT(H14),H14),FALSE)</f>
        <v>0</v>
      </c>
      <c r="I15" s="8">
        <v>2</v>
      </c>
      <c r="J15" s="8">
        <f>+J14+1</f>
        <v>92</v>
      </c>
      <c r="K15" s="8" cm="1">
        <f t="array" ref="K15">INDEX(zTippingResultsByGroup[],$J15,K$11)</f>
        <v>23</v>
      </c>
      <c r="L15" s="8" t="b">
        <f t="shared" si="0"/>
        <v>1</v>
      </c>
      <c r="M15" s="8">
        <f>_xlfn.XLOOKUP($B15,Results!$A$11:$A$184,Results!$M$11:$M$184,,0)</f>
        <v>7</v>
      </c>
      <c r="N15" s="8" t="str" cm="1">
        <f t="array" ref="N15">IF($L15,INDEX(zTippingResultsByGroup[],$J15,N$11),"")</f>
        <v>Richard</v>
      </c>
      <c r="O15" s="8" t="str" cm="1">
        <f t="array" ref="O15">IF($L15,INDEX(zTippingResultsByGroup[],$J15,O$11),"")</f>
        <v>Bennett</v>
      </c>
      <c r="P15" s="8"/>
      <c r="Q15" s="8"/>
      <c r="R15" s="20">
        <f t="shared" si="1"/>
        <v>2</v>
      </c>
      <c r="S15" s="13">
        <v>7</v>
      </c>
      <c r="T15" s="8" t="str">
        <f t="shared" ref="T15:T78" si="6">IF($L15,$N15&amp;" "&amp;$O15,"")</f>
        <v>Richard Bennett</v>
      </c>
      <c r="U15" s="18" cm="1">
        <f t="array" ref="U15">IF($L15,INDEX(zTippingResultsByGroup[],$J15,U$11),"")</f>
        <v>8</v>
      </c>
      <c r="V15" s="18" cm="1">
        <f t="array" ref="V15">IF($L15,INDEX(zTippingResultsByGroup[],$J15,V$11),"")</f>
        <v>0</v>
      </c>
      <c r="W15" s="18" cm="1">
        <f t="array" ref="W15">IF($L15,INDEX(zTippingResultsByGroup[],$J15,W$11),"")</f>
        <v>9</v>
      </c>
      <c r="X15" s="27" cm="1">
        <f t="array" ref="X15">IF($L15,INDEX(zTippingResultsByGroup[],$J15,X$11),"")</f>
        <v>0.81818181818181823</v>
      </c>
      <c r="Y15" s="13" t="str" cm="1">
        <f t="array" ref="Y15">LEFT(IF($L15,INDEX(zTippingResultsByGroup[],$J15,Y$11),""),1)</f>
        <v>M</v>
      </c>
      <c r="Z15" s="13" t="str" cm="1">
        <f t="array" ref="Z15">LEFT(IF($L15,INDEX(zTippingResultsByGroup[],$J15,Z$11),""),1)</f>
        <v>N</v>
      </c>
      <c r="AA15" s="13" t="str" cm="1">
        <f t="array" ref="AA15">LEFT(IF($L15,INDEX(zTippingResultsByGroup[],$J15,AA$11),""),1)</f>
        <v>F</v>
      </c>
      <c r="AB15" s="8" t="b" cm="1">
        <f t="array" ref="AB15">IF($L15,INDEX(zTippingResultsByGroup[],$J15,AB$11),"")</f>
        <v>1</v>
      </c>
      <c r="AC15" s="10"/>
      <c r="AD15" s="8"/>
      <c r="AE15" s="10"/>
      <c r="AF15" s="12"/>
      <c r="AG15" s="11" t="b">
        <f t="shared" si="2"/>
        <v>0</v>
      </c>
      <c r="AH15" s="18" cm="1">
        <f t="array" ref="AH15">IF($L15,INDEX(zTippingResultsByGroup[],$J15,AH$11),"")</f>
        <v>9</v>
      </c>
      <c r="AI15" s="12"/>
      <c r="AJ15" s="12" t="b">
        <f t="shared" si="3"/>
        <v>1</v>
      </c>
      <c r="AK15" s="12" t="b">
        <f t="shared" si="4"/>
        <v>0</v>
      </c>
      <c r="AL15" s="12"/>
      <c r="AM15" s="12"/>
      <c r="AN15" s="12"/>
      <c r="AO15" s="12"/>
      <c r="AP15" s="12"/>
      <c r="AQ15" s="12"/>
      <c r="AR15" s="12"/>
      <c r="AS15" s="12"/>
      <c r="AT15" s="19"/>
    </row>
    <row r="16" spans="1:46" x14ac:dyDescent="0.3">
      <c r="A16" s="4">
        <v>3</v>
      </c>
      <c r="B16" s="8" cm="1">
        <f t="array" ref="B16">INDEX(zTippingResultsByGroup[],$J16,B$11)</f>
        <v>110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2</v>
      </c>
      <c r="H16" s="8" t="b">
        <f t="shared" ref="H16:H63" si="7">IF($L16,IF(OR(R15&lt;&gt;R16,G16&gt;5,G16&lt;G15),NOT(H15),H15),FALSE)</f>
        <v>0</v>
      </c>
      <c r="I16" s="8">
        <v>3</v>
      </c>
      <c r="J16" s="8">
        <f t="shared" ref="J16:J63" si="8">+J15+1</f>
        <v>93</v>
      </c>
      <c r="K16" s="8" cm="1">
        <f t="array" ref="K16">INDEX(zTippingResultsByGroup[],$J16,K$11)</f>
        <v>23</v>
      </c>
      <c r="L16" s="8" t="b">
        <f t="shared" si="0"/>
        <v>1</v>
      </c>
      <c r="M16" s="8">
        <f>_xlfn.XLOOKUP($B16,Results!$A$11:$A$184,Results!$M$11:$M$184,,0)</f>
        <v>7</v>
      </c>
      <c r="N16" s="8" t="str" cm="1">
        <f t="array" ref="N16">IF($L16,INDEX(zTippingResultsByGroup[],$J16,N$11),"")</f>
        <v>Cyril</v>
      </c>
      <c r="O16" s="8" t="str" cm="1">
        <f t="array" ref="O16">IF($L16,INDEX(zTippingResultsByGroup[],$J16,O$11),"")</f>
        <v>Patmore</v>
      </c>
      <c r="P16" s="8"/>
      <c r="Q16" s="8"/>
      <c r="R16" s="20">
        <f t="shared" si="1"/>
        <v>2</v>
      </c>
      <c r="S16" s="13">
        <v>7</v>
      </c>
      <c r="T16" s="8" t="str">
        <f t="shared" si="6"/>
        <v>Cyril Patmore</v>
      </c>
      <c r="U16" s="18" cm="1">
        <f t="array" ref="U16">IF($L16,INDEX(zTippingResultsByGroup[],$J16,U$11),"")</f>
        <v>7</v>
      </c>
      <c r="V16" s="18" cm="1">
        <f t="array" ref="V16">IF($L16,INDEX(zTippingResultsByGroup[],$J16,V$11),"")</f>
        <v>0</v>
      </c>
      <c r="W16" s="18" cm="1">
        <f t="array" ref="W16">IF($L16,INDEX(zTippingResultsByGroup[],$J16,W$11),"")</f>
        <v>9</v>
      </c>
      <c r="X16" s="27" cm="1">
        <f t="array" ref="X16">IF($L16,INDEX(zTippingResultsByGroup[],$J16,X$11),"")</f>
        <v>0.81818181818181823</v>
      </c>
      <c r="Y16" s="13" t="str" cm="1">
        <f t="array" ref="Y16">LEFT(IF($L16,INDEX(zTippingResultsByGroup[],$J16,Y$11),""),1)</f>
        <v>M</v>
      </c>
      <c r="Z16" s="13" t="str" cm="1">
        <f t="array" ref="Z16">LEFT(IF($L16,INDEX(zTippingResultsByGroup[],$J16,Z$11),""),1)</f>
        <v>N</v>
      </c>
      <c r="AA16" s="13" t="str" cm="1">
        <f t="array" ref="AA16">LEFT(IF($L16,INDEX(zTippingResultsByGroup[],$J16,AA$11),""),1)</f>
        <v>F</v>
      </c>
      <c r="AB16" s="8" t="b" cm="1">
        <f t="array" ref="AB16">IF($L16,INDEX(zTippingResultsByGroup[],$J16,AB$11),"")</f>
        <v>1</v>
      </c>
      <c r="AC16" s="10"/>
      <c r="AD16" s="8"/>
      <c r="AE16" s="10"/>
      <c r="AF16" s="12"/>
      <c r="AG16" s="11" t="b">
        <f t="shared" si="2"/>
        <v>0</v>
      </c>
      <c r="AH16" s="18" cm="1">
        <f t="array" ref="AH16">IF($L16,INDEX(zTippingResultsByGroup[],$J16,AH$11),"")</f>
        <v>9</v>
      </c>
      <c r="AI16" s="12"/>
      <c r="AJ16" s="12" t="b">
        <f t="shared" si="3"/>
        <v>1</v>
      </c>
      <c r="AK16" s="12" t="b">
        <f t="shared" si="4"/>
        <v>0</v>
      </c>
      <c r="AL16" s="12"/>
      <c r="AM16" s="12"/>
      <c r="AN16" s="12"/>
      <c r="AO16" s="12"/>
      <c r="AP16" s="12"/>
      <c r="AQ16" s="12"/>
      <c r="AR16" s="12"/>
      <c r="AS16" s="12"/>
      <c r="AT16" s="19"/>
    </row>
    <row r="17" spans="1:46" s="9" customFormat="1" x14ac:dyDescent="0.3">
      <c r="A17" s="9">
        <v>4</v>
      </c>
      <c r="B17" s="8" cm="1">
        <f t="array" ref="B17">INDEX(zTippingResultsByGroup[],$J17,B$11)</f>
        <v>52</v>
      </c>
      <c r="C17" s="8" t="b">
        <v>1</v>
      </c>
      <c r="D17" s="8" t="b" cm="1">
        <f t="array" ref="D17">INDEX(zTippingResultsByGroup[],$J17,D$11)&lt;&gt;0</f>
        <v>0</v>
      </c>
      <c r="E17" s="8"/>
      <c r="F17" s="8"/>
      <c r="G17" s="8">
        <f t="shared" si="5"/>
        <v>1</v>
      </c>
      <c r="H17" s="8" t="b">
        <f t="shared" si="7"/>
        <v>1</v>
      </c>
      <c r="I17" s="8">
        <v>4</v>
      </c>
      <c r="J17" s="8">
        <f t="shared" si="8"/>
        <v>94</v>
      </c>
      <c r="K17" s="8" cm="1">
        <f t="array" ref="K17">INDEX(zTippingResultsByGroup[],$J17,K$11)</f>
        <v>23</v>
      </c>
      <c r="L17" s="8" t="b">
        <f t="shared" si="0"/>
        <v>1</v>
      </c>
      <c r="M17" s="8">
        <f>_xlfn.XLOOKUP($B17,Results!$A$11:$A$184,Results!$M$11:$M$184,,0)</f>
        <v>23</v>
      </c>
      <c r="N17" s="8" t="str" cm="1">
        <f t="array" ref="N17">IF($L17,INDEX(zTippingResultsByGroup[],$J17,N$11),"")</f>
        <v>Phillip</v>
      </c>
      <c r="O17" s="8" t="str" cm="1">
        <f t="array" ref="O17">IF($L17,INDEX(zTippingResultsByGroup[],$J17,O$11),"")</f>
        <v>Jenkins</v>
      </c>
      <c r="P17" s="8"/>
      <c r="Q17" s="8"/>
      <c r="R17" s="20">
        <f t="shared" si="1"/>
        <v>4</v>
      </c>
      <c r="S17" s="13">
        <v>23</v>
      </c>
      <c r="T17" s="8" t="str">
        <f t="shared" si="6"/>
        <v>Phillip Jenkins</v>
      </c>
      <c r="U17" s="18" cm="1">
        <f t="array" ref="U17">IF($L17,INDEX(zTippingResultsByGroup[],$J17,U$11),"")</f>
        <v>7</v>
      </c>
      <c r="V17" s="18" cm="1">
        <f t="array" ref="V17">IF($L17,INDEX(zTippingResultsByGroup[],$J17,V$11),"")</f>
        <v>0</v>
      </c>
      <c r="W17" s="18" cm="1">
        <f t="array" ref="W17">IF($L17,INDEX(zTippingResultsByGroup[],$J17,W$11),"")</f>
        <v>8</v>
      </c>
      <c r="X17" s="27" cm="1">
        <f t="array" ref="X17">IF($L17,INDEX(zTippingResultsByGroup[],$J17,X$11),"")</f>
        <v>0.72727272727272729</v>
      </c>
      <c r="Y17" s="13" t="str" cm="1">
        <f t="array" ref="Y17">LEFT(IF($L17,INDEX(zTippingResultsByGroup[],$J17,Y$11),""),1)</f>
        <v>M</v>
      </c>
      <c r="Z17" s="13" t="str" cm="1">
        <f t="array" ref="Z17">LEFT(IF($L17,INDEX(zTippingResultsByGroup[],$J17,Z$11),""),1)</f>
        <v>N</v>
      </c>
      <c r="AA17" s="13" t="str" cm="1">
        <f t="array" ref="AA17">LEFT(IF($L17,INDEX(zTippingResultsByGroup[],$J17,AA$11),""),1)</f>
        <v>F</v>
      </c>
      <c r="AB17" s="8" t="b" cm="1">
        <f t="array" ref="AB17">IF($L17,INDEX(zTippingResultsByGroup[],$J17,AB$11),"")</f>
        <v>1</v>
      </c>
      <c r="AC17" s="10"/>
      <c r="AD17" s="8"/>
      <c r="AE17" s="10"/>
      <c r="AF17" s="12"/>
      <c r="AG17" s="11" t="b">
        <f t="shared" si="2"/>
        <v>0</v>
      </c>
      <c r="AH17" s="18" cm="1">
        <f t="array" ref="AH17">IF($L17,INDEX(zTippingResultsByGroup[],$J17,AH$11),"")</f>
        <v>7</v>
      </c>
      <c r="AI17" s="12"/>
      <c r="AJ17" s="12" t="b">
        <f t="shared" si="3"/>
        <v>1</v>
      </c>
      <c r="AK17" s="12" t="b">
        <f t="shared" si="4"/>
        <v>0</v>
      </c>
      <c r="AL17" s="12"/>
      <c r="AM17" s="12"/>
      <c r="AN17" s="12"/>
      <c r="AO17" s="12"/>
      <c r="AP17" s="12"/>
      <c r="AQ17" s="12"/>
      <c r="AR17" s="12"/>
      <c r="AS17" s="12"/>
      <c r="AT17" s="19"/>
    </row>
    <row r="18" spans="1:46" x14ac:dyDescent="0.3">
      <c r="A18" s="4">
        <v>5</v>
      </c>
      <c r="B18" s="8" cm="1">
        <f t="array" ref="B18">INDEX(zTippingResultsByGroup[],$J18,B$11)</f>
        <v>96</v>
      </c>
      <c r="C18" s="8" t="b">
        <v>1</v>
      </c>
      <c r="D18" s="8" t="b" cm="1">
        <f t="array" ref="D18">INDEX(zTippingResultsByGroup[],$J18,D$11)&lt;&gt;0</f>
        <v>0</v>
      </c>
      <c r="E18" s="8"/>
      <c r="F18" s="8"/>
      <c r="G18" s="8">
        <f t="shared" si="5"/>
        <v>1</v>
      </c>
      <c r="H18" s="8" t="b">
        <f t="shared" si="7"/>
        <v>0</v>
      </c>
      <c r="I18" s="8">
        <v>5</v>
      </c>
      <c r="J18" s="8">
        <f t="shared" si="8"/>
        <v>95</v>
      </c>
      <c r="K18" s="8" cm="1">
        <f t="array" ref="K18">INDEX(zTippingResultsByGroup[],$J18,K$11)</f>
        <v>23</v>
      </c>
      <c r="L18" s="8" t="b">
        <f t="shared" si="0"/>
        <v>1</v>
      </c>
      <c r="M18" s="8">
        <f>_xlfn.XLOOKUP($B18,Results!$A$11:$A$184,Results!$M$11:$M$184,,0)</f>
        <v>62</v>
      </c>
      <c r="N18" s="8" t="str" cm="1">
        <f t="array" ref="N18">IF($L18,INDEX(zTippingResultsByGroup[],$J18,N$11),"")</f>
        <v>Roslyn</v>
      </c>
      <c r="O18" s="8" t="str" cm="1">
        <f t="array" ref="O18">IF($L18,INDEX(zTippingResultsByGroup[],$J18,O$11),"")</f>
        <v>McKendrick</v>
      </c>
      <c r="P18" s="8"/>
      <c r="Q18" s="8"/>
      <c r="R18" s="20">
        <f t="shared" si="1"/>
        <v>5</v>
      </c>
      <c r="S18" s="13">
        <v>62</v>
      </c>
      <c r="T18" s="8" t="str">
        <f t="shared" si="6"/>
        <v>Roslyn McKendrick</v>
      </c>
      <c r="U18" s="18" cm="1">
        <f t="array" ref="U18">IF($L18,INDEX(zTippingResultsByGroup[],$J18,U$11),"")</f>
        <v>7</v>
      </c>
      <c r="V18" s="18" cm="1">
        <f t="array" ref="V18">IF($L18,INDEX(zTippingResultsByGroup[],$J18,V$11),"")</f>
        <v>0</v>
      </c>
      <c r="W18" s="18" cm="1">
        <f t="array" ref="W18">IF($L18,INDEX(zTippingResultsByGroup[],$J18,W$11),"")</f>
        <v>7</v>
      </c>
      <c r="X18" s="27" cm="1">
        <f t="array" ref="X18">IF($L18,INDEX(zTippingResultsByGroup[],$J18,X$11),"")</f>
        <v>0.63636363636363635</v>
      </c>
      <c r="Y18" s="13" t="str" cm="1">
        <f t="array" ref="Y18">LEFT(IF($L18,INDEX(zTippingResultsByGroup[],$J18,Y$11),""),1)</f>
        <v>F</v>
      </c>
      <c r="Z18" s="13" t="str" cm="1">
        <f t="array" ref="Z18">LEFT(IF($L18,INDEX(zTippingResultsByGroup[],$J18,Z$11),""),1)</f>
        <v>N</v>
      </c>
      <c r="AA18" s="13" t="str" cm="1">
        <f t="array" ref="AA18">LEFT(IF($L18,INDEX(zTippingResultsByGroup[],$J18,AA$11),""),1)</f>
        <v>F</v>
      </c>
      <c r="AB18" s="8" t="b" cm="1">
        <f t="array" ref="AB18">IF($L18,INDEX(zTippingResultsByGroup[],$J18,AB$11),"")</f>
        <v>1</v>
      </c>
      <c r="AC18" s="10"/>
      <c r="AD18" s="8"/>
      <c r="AE18" s="10"/>
      <c r="AF18" s="12"/>
      <c r="AG18" s="11" t="b">
        <f t="shared" si="2"/>
        <v>0</v>
      </c>
      <c r="AH18" s="18" cm="1">
        <f t="array" ref="AH18">IF($L18,INDEX(zTippingResultsByGroup[],$J18,AH$11),"")</f>
        <v>5</v>
      </c>
      <c r="AI18" s="12"/>
      <c r="AJ18" s="12" t="b">
        <f t="shared" si="3"/>
        <v>1</v>
      </c>
      <c r="AK18" s="12" t="b">
        <f t="shared" si="4"/>
        <v>0</v>
      </c>
      <c r="AL18" s="12"/>
      <c r="AM18" s="12"/>
      <c r="AN18" s="12"/>
      <c r="AO18" s="12"/>
      <c r="AP18" s="12"/>
      <c r="AQ18" s="12"/>
      <c r="AR18" s="12"/>
      <c r="AS18" s="12"/>
      <c r="AT18" s="19"/>
    </row>
    <row r="19" spans="1:46" x14ac:dyDescent="0.3">
      <c r="A19" s="4">
        <v>6</v>
      </c>
      <c r="B19" s="8" cm="1">
        <f t="array" ref="B19">INDEX(zTippingResultsByGroup[],$J19,B$11)</f>
        <v>185</v>
      </c>
      <c r="C19" s="8" t="b">
        <v>1</v>
      </c>
      <c r="D19" s="8" t="b" cm="1">
        <f t="array" ref="D19">INDEX(zTippingResultsByGroup[],$J19,D$11)&lt;&gt;0</f>
        <v>0</v>
      </c>
      <c r="E19" s="8"/>
      <c r="F19" s="8"/>
      <c r="G19" s="8">
        <f t="shared" si="5"/>
        <v>2</v>
      </c>
      <c r="H19" s="8" t="b">
        <f t="shared" si="7"/>
        <v>0</v>
      </c>
      <c r="I19" s="8">
        <v>6</v>
      </c>
      <c r="J19" s="8">
        <f t="shared" si="8"/>
        <v>96</v>
      </c>
      <c r="K19" s="8" cm="1">
        <f t="array" ref="K19">INDEX(zTippingResultsByGroup[],$J19,K$11)</f>
        <v>23</v>
      </c>
      <c r="L19" s="8" t="b">
        <f t="shared" si="0"/>
        <v>1</v>
      </c>
      <c r="M19" s="8">
        <f>_xlfn.XLOOKUP($B19,Results!$A$11:$A$184,Results!$M$11:$M$184,,0)</f>
        <v>62</v>
      </c>
      <c r="N19" s="8" t="str" cm="1">
        <f t="array" ref="N19">IF($L19,INDEX(zTippingResultsByGroup[],$J19,N$11),"")</f>
        <v>Duncan</v>
      </c>
      <c r="O19" s="8" t="str" cm="1">
        <f t="array" ref="O19">IF($L19,INDEX(zTippingResultsByGroup[],$J19,O$11),"")</f>
        <v>McKendrick</v>
      </c>
      <c r="P19" s="8"/>
      <c r="Q19" s="8"/>
      <c r="R19" s="20">
        <f t="shared" si="1"/>
        <v>5</v>
      </c>
      <c r="S19" s="13">
        <v>62</v>
      </c>
      <c r="T19" s="8" t="str">
        <f t="shared" si="6"/>
        <v>Duncan McKendrick</v>
      </c>
      <c r="U19" s="18" cm="1">
        <f t="array" ref="U19">IF($L19,INDEX(zTippingResultsByGroup[],$J19,U$11),"")</f>
        <v>6</v>
      </c>
      <c r="V19" s="18" cm="1">
        <f t="array" ref="V19">IF($L19,INDEX(zTippingResultsByGroup[],$J19,V$11),"")</f>
        <v>0</v>
      </c>
      <c r="W19" s="18" cm="1">
        <f t="array" ref="W19">IF($L19,INDEX(zTippingResultsByGroup[],$J19,W$11),"")</f>
        <v>7</v>
      </c>
      <c r="X19" s="27" cm="1">
        <f t="array" ref="X19">IF($L19,INDEX(zTippingResultsByGroup[],$J19,X$11),"")</f>
        <v>0.63636363636363635</v>
      </c>
      <c r="Y19" s="13" t="str" cm="1">
        <f t="array" ref="Y19">LEFT(IF($L19,INDEX(zTippingResultsByGroup[],$J19,Y$11),""),1)</f>
        <v>M</v>
      </c>
      <c r="Z19" s="13" t="str" cm="1">
        <f t="array" ref="Z19">LEFT(IF($L19,INDEX(zTippingResultsByGroup[],$J19,Z$11),""),1)</f>
        <v>N</v>
      </c>
      <c r="AA19" s="13" t="str" cm="1">
        <f t="array" ref="AA19">LEFT(IF($L19,INDEX(zTippingResultsByGroup[],$J19,AA$11),""),1)</f>
        <v>F</v>
      </c>
      <c r="AB19" s="8" t="b" cm="1">
        <f t="array" ref="AB19">IF($L19,INDEX(zTippingResultsByGroup[],$J19,AB$11),"")</f>
        <v>1</v>
      </c>
      <c r="AC19" s="10"/>
      <c r="AD19" s="8"/>
      <c r="AE19" s="10"/>
      <c r="AF19" s="12"/>
      <c r="AG19" s="11" t="b">
        <f t="shared" si="2"/>
        <v>0</v>
      </c>
      <c r="AH19" s="18" cm="1">
        <f t="array" ref="AH19">IF($L19,INDEX(zTippingResultsByGroup[],$J19,AH$11),"")</f>
        <v>5</v>
      </c>
      <c r="AI19" s="12"/>
      <c r="AJ19" s="12" t="b">
        <f t="shared" si="3"/>
        <v>1</v>
      </c>
      <c r="AK19" s="12" t="b">
        <f t="shared" si="4"/>
        <v>0</v>
      </c>
      <c r="AL19" s="12"/>
      <c r="AM19" s="12"/>
      <c r="AN19" s="12"/>
      <c r="AO19" s="12"/>
      <c r="AP19" s="12"/>
      <c r="AQ19" s="12"/>
      <c r="AR19" s="12"/>
      <c r="AS19" s="12"/>
      <c r="AT19" s="19"/>
    </row>
    <row r="20" spans="1:46" x14ac:dyDescent="0.3">
      <c r="A20" s="4">
        <v>7</v>
      </c>
      <c r="B20" s="8" cm="1">
        <f t="array" ref="B20">INDEX(zTippingResultsByGroup[],$J20,B$11)</f>
        <v>152</v>
      </c>
      <c r="C20" s="8" t="b">
        <v>1</v>
      </c>
      <c r="D20" s="8" t="b" cm="1">
        <f t="array" ref="D20">INDEX(zTippingResultsByGroup[],$J20,D$11)&lt;&gt;0</f>
        <v>0</v>
      </c>
      <c r="E20" s="8"/>
      <c r="F20" s="8"/>
      <c r="G20" s="8">
        <f t="shared" si="5"/>
        <v>3</v>
      </c>
      <c r="H20" s="8" t="b">
        <f t="shared" si="7"/>
        <v>0</v>
      </c>
      <c r="I20" s="8">
        <v>7</v>
      </c>
      <c r="J20" s="8">
        <f t="shared" si="8"/>
        <v>97</v>
      </c>
      <c r="K20" s="8" cm="1">
        <f t="array" ref="K20">INDEX(zTippingResultsByGroup[],$J20,K$11)</f>
        <v>23</v>
      </c>
      <c r="L20" s="8" t="b">
        <f t="shared" si="0"/>
        <v>1</v>
      </c>
      <c r="M20" s="8">
        <f>_xlfn.XLOOKUP($B20,Results!$A$11:$A$184,Results!$M$11:$M$184,,0)</f>
        <v>62</v>
      </c>
      <c r="N20" s="8" t="str" cm="1">
        <f t="array" ref="N20">IF($L20,INDEX(zTippingResultsByGroup[],$J20,N$11),"")</f>
        <v>Greg</v>
      </c>
      <c r="O20" s="8" t="str" cm="1">
        <f t="array" ref="O20">IF($L20,INDEX(zTippingResultsByGroup[],$J20,O$11),"")</f>
        <v>Williams</v>
      </c>
      <c r="P20" s="8"/>
      <c r="Q20" s="8"/>
      <c r="R20" s="20">
        <f t="shared" si="1"/>
        <v>5</v>
      </c>
      <c r="S20" s="13">
        <v>62</v>
      </c>
      <c r="T20" s="8" t="str">
        <f t="shared" si="6"/>
        <v>Greg Williams</v>
      </c>
      <c r="U20" s="18" cm="1">
        <f t="array" ref="U20">IF($L20,INDEX(zTippingResultsByGroup[],$J20,U$11),"")</f>
        <v>6</v>
      </c>
      <c r="V20" s="18" cm="1">
        <f t="array" ref="V20">IF($L20,INDEX(zTippingResultsByGroup[],$J20,V$11),"")</f>
        <v>0</v>
      </c>
      <c r="W20" s="18" cm="1">
        <f t="array" ref="W20">IF($L20,INDEX(zTippingResultsByGroup[],$J20,W$11),"")</f>
        <v>7</v>
      </c>
      <c r="X20" s="27" cm="1">
        <f t="array" ref="X20">IF($L20,INDEX(zTippingResultsByGroup[],$J20,X$11),"")</f>
        <v>0.63636363636363635</v>
      </c>
      <c r="Y20" s="13" t="str" cm="1">
        <f t="array" ref="Y20">LEFT(IF($L20,INDEX(zTippingResultsByGroup[],$J20,Y$11),""),1)</f>
        <v>M</v>
      </c>
      <c r="Z20" s="13" t="str" cm="1">
        <f t="array" ref="Z20">LEFT(IF($L20,INDEX(zTippingResultsByGroup[],$J20,Z$11),""),1)</f>
        <v>N</v>
      </c>
      <c r="AA20" s="13" t="str" cm="1">
        <f t="array" ref="AA20">LEFT(IF($L20,INDEX(zTippingResultsByGroup[],$J20,AA$11),""),1)</f>
        <v>F</v>
      </c>
      <c r="AB20" s="8" t="b" cm="1">
        <f t="array" ref="AB20">IF($L20,INDEX(zTippingResultsByGroup[],$J20,AB$11),"")</f>
        <v>1</v>
      </c>
      <c r="AC20" s="10"/>
      <c r="AD20" s="8"/>
      <c r="AE20" s="10"/>
      <c r="AF20" s="12"/>
      <c r="AG20" s="11" t="b">
        <f t="shared" si="2"/>
        <v>0</v>
      </c>
      <c r="AH20" s="18" cm="1">
        <f t="array" ref="AH20">IF($L20,INDEX(zTippingResultsByGroup[],$J20,AH$11),"")</f>
        <v>7</v>
      </c>
      <c r="AI20" s="12"/>
      <c r="AJ20" s="12" t="b">
        <f t="shared" si="3"/>
        <v>1</v>
      </c>
      <c r="AK20" s="12" t="b">
        <f t="shared" si="4"/>
        <v>0</v>
      </c>
      <c r="AL20" s="12"/>
      <c r="AM20" s="12"/>
      <c r="AN20" s="12"/>
      <c r="AO20" s="12"/>
      <c r="AP20" s="12"/>
      <c r="AQ20" s="12"/>
      <c r="AR20" s="12"/>
      <c r="AS20" s="12"/>
      <c r="AT20" s="19"/>
    </row>
    <row r="21" spans="1:46" x14ac:dyDescent="0.3">
      <c r="A21" s="4">
        <v>8</v>
      </c>
      <c r="B21" s="8" cm="1">
        <f t="array" ref="B21">INDEX(zTippingResultsByGroup[],$J21,B$11)</f>
        <v>18</v>
      </c>
      <c r="C21" s="8" t="b">
        <v>1</v>
      </c>
      <c r="D21" s="8" t="b" cm="1">
        <f t="array" ref="D21">INDEX(zTippingResultsByGroup[],$J21,D$11)&lt;&gt;0</f>
        <v>1</v>
      </c>
      <c r="E21" s="8"/>
      <c r="F21" s="8"/>
      <c r="G21" s="8">
        <f t="shared" si="5"/>
        <v>1</v>
      </c>
      <c r="H21" s="8" t="b">
        <f t="shared" si="7"/>
        <v>1</v>
      </c>
      <c r="I21" s="8">
        <v>8</v>
      </c>
      <c r="J21" s="8">
        <f t="shared" si="8"/>
        <v>98</v>
      </c>
      <c r="K21" s="8" cm="1">
        <f t="array" ref="K21">INDEX(zTippingResultsByGroup[],$J21,K$11)</f>
        <v>23</v>
      </c>
      <c r="L21" s="8" t="b">
        <f t="shared" si="0"/>
        <v>1</v>
      </c>
      <c r="M21" s="8">
        <f>_xlfn.XLOOKUP($B21,Results!$A$11:$A$184,Results!$M$11:$M$184,,0)</f>
        <v>114</v>
      </c>
      <c r="N21" s="8" t="str" cm="1">
        <f t="array" ref="N21">IF($L21,INDEX(zTippingResultsByGroup[],$J21,N$11),"")</f>
        <v>Brian</v>
      </c>
      <c r="O21" s="8" t="str" cm="1">
        <f t="array" ref="O21">IF($L21,INDEX(zTippingResultsByGroup[],$J21,O$11),"")</f>
        <v>Whelan</v>
      </c>
      <c r="P21" s="8"/>
      <c r="Q21" s="8"/>
      <c r="R21" s="20">
        <f t="shared" si="1"/>
        <v>8</v>
      </c>
      <c r="S21" s="13">
        <v>114</v>
      </c>
      <c r="T21" s="8" t="str">
        <f t="shared" si="6"/>
        <v>Brian Whelan</v>
      </c>
      <c r="U21" s="18" cm="1">
        <f t="array" ref="U21">IF($L21,INDEX(zTippingResultsByGroup[],$J21,U$11),"")</f>
        <v>6</v>
      </c>
      <c r="V21" s="18" cm="1">
        <f t="array" ref="V21">IF($L21,INDEX(zTippingResultsByGroup[],$J21,V$11),"")</f>
        <v>0</v>
      </c>
      <c r="W21" s="18" cm="1">
        <f t="array" ref="W21">IF($L21,INDEX(zTippingResultsByGroup[],$J21,W$11),"")</f>
        <v>6</v>
      </c>
      <c r="X21" s="27" cm="1">
        <f t="array" ref="X21">IF($L21,INDEX(zTippingResultsByGroup[],$J21,X$11),"")</f>
        <v>0.54545454545454541</v>
      </c>
      <c r="Y21" s="13" t="str" cm="1">
        <f t="array" ref="Y21">LEFT(IF($L21,INDEX(zTippingResultsByGroup[],$J21,Y$11),""),1)</f>
        <v>M</v>
      </c>
      <c r="Z21" s="13" t="str" cm="1">
        <f t="array" ref="Z21">LEFT(IF($L21,INDEX(zTippingResultsByGroup[],$J21,Z$11),""),1)</f>
        <v>N</v>
      </c>
      <c r="AA21" s="13" t="str" cm="1">
        <f t="array" ref="AA21">LEFT(IF($L21,INDEX(zTippingResultsByGroup[],$J21,AA$11),""),1)</f>
        <v>F</v>
      </c>
      <c r="AB21" s="8" t="b" cm="1">
        <f t="array" ref="AB21">IF($L21,INDEX(zTippingResultsByGroup[],$J21,AB$11),"")</f>
        <v>1</v>
      </c>
      <c r="AC21" s="10"/>
      <c r="AD21" s="8"/>
      <c r="AE21" s="10"/>
      <c r="AF21" s="12"/>
      <c r="AG21" s="11" t="b">
        <f t="shared" si="2"/>
        <v>0</v>
      </c>
      <c r="AH21" s="18" cm="1">
        <f t="array" ref="AH21">IF($L21,INDEX(zTippingResultsByGroup[],$J21,AH$11),"")</f>
        <v>9</v>
      </c>
      <c r="AI21" s="12"/>
      <c r="AJ21" s="12" t="b">
        <f t="shared" si="3"/>
        <v>1</v>
      </c>
      <c r="AK21" s="12" t="b">
        <f t="shared" si="4"/>
        <v>0</v>
      </c>
      <c r="AL21" s="12"/>
      <c r="AM21" s="12"/>
      <c r="AN21" s="12"/>
      <c r="AO21" s="12"/>
      <c r="AP21" s="12"/>
      <c r="AQ21" s="12"/>
      <c r="AR21" s="12"/>
      <c r="AS21" s="12"/>
      <c r="AT21" s="19"/>
    </row>
    <row r="22" spans="1:46" x14ac:dyDescent="0.3">
      <c r="A22" s="4">
        <v>9</v>
      </c>
      <c r="B22" s="8" cm="1">
        <f t="array" ref="B22">INDEX(zTippingResultsByGroup[],$J22,B$11)</f>
        <v>136</v>
      </c>
      <c r="C22" s="8" t="b">
        <v>1</v>
      </c>
      <c r="D22" s="8" t="b" cm="1">
        <f t="array" ref="D22">INDEX(zTippingResultsByGroup[],$J22,D$11)&lt;&gt;0</f>
        <v>1</v>
      </c>
      <c r="E22" s="8"/>
      <c r="F22" s="8"/>
      <c r="G22" s="8">
        <f t="shared" si="5"/>
        <v>1</v>
      </c>
      <c r="H22" s="8" t="b">
        <f t="shared" si="7"/>
        <v>0</v>
      </c>
      <c r="I22" s="8">
        <v>9</v>
      </c>
      <c r="J22" s="8">
        <f t="shared" si="8"/>
        <v>99</v>
      </c>
      <c r="K22" s="8" cm="1">
        <f t="array" ref="K22">INDEX(zTippingResultsByGroup[],$J22,K$11)</f>
        <v>1</v>
      </c>
      <c r="L22" s="8" t="b">
        <f t="shared" si="0"/>
        <v>0</v>
      </c>
      <c r="M22" s="8">
        <f>_xlfn.XLOOKUP($B22,Results!$A$11:$A$184,Results!$M$11:$M$184,,0)</f>
        <v>62</v>
      </c>
      <c r="N22" s="8" t="str" cm="1">
        <f t="array" ref="N22">IF($L22,INDEX(zTippingResultsByGroup[],$J22,N$11),"")</f>
        <v/>
      </c>
      <c r="O22" s="8" t="str" cm="1">
        <f t="array" ref="O22">IF($L22,INDEX(zTippingResultsByGroup[],$J22,O$11),"")</f>
        <v/>
      </c>
      <c r="P22" s="8"/>
      <c r="Q22" s="8"/>
      <c r="R22" s="20" t="str">
        <f t="shared" si="1"/>
        <v/>
      </c>
      <c r="S22" s="13" t="str">
        <v/>
      </c>
      <c r="T22" s="8" t="str">
        <f t="shared" si="6"/>
        <v/>
      </c>
      <c r="U22" s="18" t="str" cm="1">
        <f t="array" ref="U22">IF($L22,INDEX(zTippingResultsByGroup[],$J22,U$11),"")</f>
        <v/>
      </c>
      <c r="V22" s="18" t="str" cm="1">
        <f t="array" ref="V22">IF($L22,INDEX(zTippingResultsByGroup[],$J22,V$11),"")</f>
        <v/>
      </c>
      <c r="W22" s="18" t="str" cm="1">
        <f t="array" ref="W22">IF($L22,INDEX(zTippingResultsByGroup[],$J22,W$11),"")</f>
        <v/>
      </c>
      <c r="X22" s="27" t="str" cm="1">
        <f t="array" ref="X22">IF($L22,INDEX(zTippingResultsByGroup[],$J22,X$11),"")</f>
        <v/>
      </c>
      <c r="Y22" s="13" t="str" cm="1">
        <f t="array" ref="Y22">LEFT(IF($L22,INDEX(zTippingResultsByGroup[],$J22,Y$11),""),1)</f>
        <v/>
      </c>
      <c r="Z22" s="13" t="str" cm="1">
        <f t="array" ref="Z22">LEFT(IF($L22,INDEX(zTippingResultsByGroup[],$J22,Z$11),""),1)</f>
        <v/>
      </c>
      <c r="AA22" s="13" t="str" cm="1">
        <f t="array" ref="AA22">LEFT(IF($L22,INDEX(zTippingResultsByGroup[],$J22,AA$11),""),1)</f>
        <v/>
      </c>
      <c r="AB22" s="8" t="str" cm="1">
        <f t="array" ref="AB22">IF($L22,INDEX(zTippingResultsByGroup[],$J22,AB$11),"")</f>
        <v/>
      </c>
      <c r="AC22" s="10"/>
      <c r="AD22" s="8"/>
      <c r="AE22" s="10"/>
      <c r="AF22" s="12"/>
      <c r="AG22" s="11" t="b">
        <f t="shared" si="2"/>
        <v>0</v>
      </c>
      <c r="AH22" s="18" t="str" cm="1">
        <f t="array" ref="AH22">IF($L22,INDEX(zTippingResultsByGroup[],$J22,AH$11),"")</f>
        <v/>
      </c>
      <c r="AI22" s="12"/>
      <c r="AJ22" s="12" t="b">
        <f t="shared" si="3"/>
        <v>1</v>
      </c>
      <c r="AK22" s="12" t="b">
        <f t="shared" si="4"/>
        <v>0</v>
      </c>
      <c r="AL22" s="12"/>
      <c r="AM22" s="12"/>
      <c r="AN22" s="12"/>
      <c r="AO22" s="12"/>
      <c r="AP22" s="12"/>
      <c r="AQ22" s="12"/>
      <c r="AR22" s="12"/>
      <c r="AS22" s="12"/>
      <c r="AT22" s="19"/>
    </row>
    <row r="23" spans="1:46" x14ac:dyDescent="0.3">
      <c r="A23" s="4">
        <v>10</v>
      </c>
      <c r="B23" s="8" cm="1">
        <f t="array" ref="B23">INDEX(zTippingResultsByGroup[],$J23,B$11)</f>
        <v>189</v>
      </c>
      <c r="C23" s="8" t="b">
        <v>1</v>
      </c>
      <c r="D23" s="8" t="b" cm="1">
        <f t="array" ref="D23">INDEX(zTippingResultsByGroup[],$J23,D$11)&lt;&gt;0</f>
        <v>0</v>
      </c>
      <c r="E23" s="8"/>
      <c r="F23" s="8"/>
      <c r="G23" s="8">
        <f t="shared" si="5"/>
        <v>2</v>
      </c>
      <c r="H23" s="8" t="b">
        <f t="shared" si="7"/>
        <v>0</v>
      </c>
      <c r="I23" s="8">
        <v>10</v>
      </c>
      <c r="J23" s="8">
        <f t="shared" si="8"/>
        <v>100</v>
      </c>
      <c r="K23" s="8" cm="1">
        <f t="array" ref="K23">INDEX(zTippingResultsByGroup[],$J23,K$11)</f>
        <v>24</v>
      </c>
      <c r="L23" s="8" t="b">
        <f t="shared" si="0"/>
        <v>0</v>
      </c>
      <c r="M23" s="8">
        <f>_xlfn.XLOOKUP($B23,Results!$A$11:$A$184,Results!$M$11:$M$184,,0)</f>
        <v>114</v>
      </c>
      <c r="N23" s="8" t="str" cm="1">
        <f t="array" ref="N23">IF($L23,INDEX(zTippingResultsByGroup[],$J23,N$11),"")</f>
        <v/>
      </c>
      <c r="O23" s="8" t="str" cm="1">
        <f t="array" ref="O23">IF($L23,INDEX(zTippingResultsByGroup[],$J23,O$11),"")</f>
        <v/>
      </c>
      <c r="P23" s="8"/>
      <c r="Q23" s="8"/>
      <c r="R23" s="20" t="str">
        <f t="shared" si="1"/>
        <v/>
      </c>
      <c r="S23" s="13" t="str">
        <v/>
      </c>
      <c r="T23" s="8" t="str">
        <f t="shared" si="6"/>
        <v/>
      </c>
      <c r="U23" s="18" t="str" cm="1">
        <f t="array" ref="U23">IF($L23,INDEX(zTippingResultsByGroup[],$J23,U$11),"")</f>
        <v/>
      </c>
      <c r="V23" s="18" t="str" cm="1">
        <f t="array" ref="V23">IF($L23,INDEX(zTippingResultsByGroup[],$J23,V$11),"")</f>
        <v/>
      </c>
      <c r="W23" s="18" t="str" cm="1">
        <f t="array" ref="W23">IF($L23,INDEX(zTippingResultsByGroup[],$J23,W$11),"")</f>
        <v/>
      </c>
      <c r="X23" s="27" t="str" cm="1">
        <f t="array" ref="X23">IF($L23,INDEX(zTippingResultsByGroup[],$J23,X$11),"")</f>
        <v/>
      </c>
      <c r="Y23" s="13" t="str" cm="1">
        <f t="array" ref="Y23">LEFT(IF($L23,INDEX(zTippingResultsByGroup[],$J23,Y$11),""),1)</f>
        <v/>
      </c>
      <c r="Z23" s="13" t="str" cm="1">
        <f t="array" ref="Z23">LEFT(IF($L23,INDEX(zTippingResultsByGroup[],$J23,Z$11),""),1)</f>
        <v/>
      </c>
      <c r="AA23" s="13" t="str" cm="1">
        <f t="array" ref="AA23">LEFT(IF($L23,INDEX(zTippingResultsByGroup[],$J23,AA$11),""),1)</f>
        <v/>
      </c>
      <c r="AB23" s="8" t="str" cm="1">
        <f t="array" ref="AB23">IF($L23,INDEX(zTippingResultsByGroup[],$J23,AB$11),"")</f>
        <v/>
      </c>
      <c r="AC23" s="10"/>
      <c r="AD23" s="8"/>
      <c r="AE23" s="10"/>
      <c r="AF23" s="12"/>
      <c r="AG23" s="11" t="b">
        <f t="shared" si="2"/>
        <v>0</v>
      </c>
      <c r="AH23" s="18" t="str" cm="1">
        <f t="array" ref="AH23">IF($L23,INDEX(zTippingResultsByGroup[],$J23,AH$11),"")</f>
        <v/>
      </c>
      <c r="AI23" s="12"/>
      <c r="AJ23" s="12" t="b">
        <f t="shared" si="3"/>
        <v>1</v>
      </c>
      <c r="AK23" s="12" t="b">
        <f t="shared" si="4"/>
        <v>0</v>
      </c>
      <c r="AL23" s="12"/>
      <c r="AM23" s="12"/>
      <c r="AN23" s="12"/>
      <c r="AO23" s="12"/>
      <c r="AP23" s="12"/>
      <c r="AQ23" s="12"/>
      <c r="AR23" s="12"/>
      <c r="AS23" s="12"/>
      <c r="AT23" s="19"/>
    </row>
    <row r="24" spans="1:46" s="9" customFormat="1" x14ac:dyDescent="0.3">
      <c r="A24" s="9">
        <v>11</v>
      </c>
      <c r="B24" s="8" cm="1">
        <f t="array" ref="B24">INDEX(zTippingResultsByGroup[],$J24,B$11)</f>
        <v>146</v>
      </c>
      <c r="C24" s="8" t="b">
        <v>1</v>
      </c>
      <c r="D24" s="8" t="b" cm="1">
        <f t="array" ref="D24">INDEX(zTippingResultsByGroup[],$J24,D$11)&lt;&gt;0</f>
        <v>1</v>
      </c>
      <c r="E24" s="8"/>
      <c r="F24" s="8"/>
      <c r="G24" s="8">
        <f t="shared" si="5"/>
        <v>3</v>
      </c>
      <c r="H24" s="8" t="b">
        <f t="shared" si="7"/>
        <v>0</v>
      </c>
      <c r="I24" s="8">
        <v>11</v>
      </c>
      <c r="J24" s="8">
        <f t="shared" si="8"/>
        <v>101</v>
      </c>
      <c r="K24" s="8" cm="1">
        <f t="array" ref="K24">INDEX(zTippingResultsByGroup[],$J24,K$11)</f>
        <v>24</v>
      </c>
      <c r="L24" s="8" t="b">
        <f t="shared" si="0"/>
        <v>0</v>
      </c>
      <c r="M24" s="8">
        <f>_xlfn.XLOOKUP($B24,Results!$A$11:$A$184,Results!$M$11:$M$184,,0)</f>
        <v>114</v>
      </c>
      <c r="N24" s="8" t="str" cm="1">
        <f t="array" ref="N24">IF($L24,INDEX(zTippingResultsByGroup[],$J24,N$11),"")</f>
        <v/>
      </c>
      <c r="O24" s="8" t="str" cm="1">
        <f t="array" ref="O24">IF($L24,INDEX(zTippingResultsByGroup[],$J24,O$11),"")</f>
        <v/>
      </c>
      <c r="P24" s="8"/>
      <c r="Q24" s="8"/>
      <c r="R24" s="20" t="str">
        <f t="shared" si="1"/>
        <v/>
      </c>
      <c r="S24" s="13" t="str">
        <v/>
      </c>
      <c r="T24" s="8" t="str">
        <f t="shared" si="6"/>
        <v/>
      </c>
      <c r="U24" s="18" t="str" cm="1">
        <f t="array" ref="U24">IF($L24,INDEX(zTippingResultsByGroup[],$J24,U$11),"")</f>
        <v/>
      </c>
      <c r="V24" s="18" t="str" cm="1">
        <f t="array" ref="V24">IF($L24,INDEX(zTippingResultsByGroup[],$J24,V$11),"")</f>
        <v/>
      </c>
      <c r="W24" s="18" t="str" cm="1">
        <f t="array" ref="W24">IF($L24,INDEX(zTippingResultsByGroup[],$J24,W$11),"")</f>
        <v/>
      </c>
      <c r="X24" s="27" t="str" cm="1">
        <f t="array" ref="X24">IF($L24,INDEX(zTippingResultsByGroup[],$J24,X$11),"")</f>
        <v/>
      </c>
      <c r="Y24" s="13" t="str" cm="1">
        <f t="array" ref="Y24">LEFT(IF($L24,INDEX(zTippingResultsByGroup[],$J24,Y$11),""),1)</f>
        <v/>
      </c>
      <c r="Z24" s="13" t="str" cm="1">
        <f t="array" ref="Z24">LEFT(IF($L24,INDEX(zTippingResultsByGroup[],$J24,Z$11),""),1)</f>
        <v/>
      </c>
      <c r="AA24" s="13" t="str" cm="1">
        <f t="array" ref="AA24">LEFT(IF($L24,INDEX(zTippingResultsByGroup[],$J24,AA$11),""),1)</f>
        <v/>
      </c>
      <c r="AB24" s="8" t="str" cm="1">
        <f t="array" ref="AB24">IF($L24,INDEX(zTippingResultsByGroup[],$J24,AB$11),"")</f>
        <v/>
      </c>
      <c r="AC24" s="10"/>
      <c r="AD24" s="8"/>
      <c r="AE24" s="10"/>
      <c r="AF24" s="12"/>
      <c r="AG24" s="11" t="b">
        <f t="shared" si="2"/>
        <v>0</v>
      </c>
      <c r="AH24" s="18" t="str" cm="1">
        <f t="array" ref="AH24">IF($L24,INDEX(zTippingResultsByGroup[],$J24,AH$11),"")</f>
        <v/>
      </c>
      <c r="AI24" s="12"/>
      <c r="AJ24" s="12" t="b">
        <f t="shared" si="3"/>
        <v>1</v>
      </c>
      <c r="AK24" s="12" t="b">
        <f t="shared" si="4"/>
        <v>0</v>
      </c>
      <c r="AL24" s="12"/>
      <c r="AM24" s="12"/>
      <c r="AN24" s="12"/>
      <c r="AO24" s="12"/>
      <c r="AP24" s="12"/>
      <c r="AQ24" s="12"/>
      <c r="AR24" s="12"/>
      <c r="AS24" s="12"/>
      <c r="AT24" s="19"/>
    </row>
    <row r="25" spans="1:46" x14ac:dyDescent="0.3">
      <c r="A25" s="4">
        <v>12</v>
      </c>
      <c r="B25" s="8" cm="1">
        <f t="array" ref="B25">INDEX(zTippingResultsByGroup[],$J25,B$11)</f>
        <v>301</v>
      </c>
      <c r="C25" s="8" t="b">
        <v>1</v>
      </c>
      <c r="D25" s="8" t="b" cm="1">
        <f t="array" ref="D25">INDEX(zTippingResultsByGroup[],$J25,D$11)&lt;&gt;0</f>
        <v>0</v>
      </c>
      <c r="E25" s="8"/>
      <c r="F25" s="8"/>
      <c r="G25" s="8">
        <f t="shared" si="5"/>
        <v>4</v>
      </c>
      <c r="H25" s="8" t="b">
        <f t="shared" si="7"/>
        <v>0</v>
      </c>
      <c r="I25" s="8">
        <v>12</v>
      </c>
      <c r="J25" s="8">
        <f t="shared" si="8"/>
        <v>102</v>
      </c>
      <c r="K25" s="8" cm="1">
        <f t="array" ref="K25">INDEX(zTippingResultsByGroup[],$J25,K$11)</f>
        <v>24</v>
      </c>
      <c r="L25" s="8" t="b">
        <f t="shared" si="0"/>
        <v>0</v>
      </c>
      <c r="M25" s="8">
        <f>_xlfn.XLOOKUP($B25,Results!$A$11:$A$184,Results!$M$11:$M$184,,0)</f>
        <v>114</v>
      </c>
      <c r="N25" s="8" t="str" cm="1">
        <f t="array" ref="N25">IF($L25,INDEX(zTippingResultsByGroup[],$J25,N$11),"")</f>
        <v/>
      </c>
      <c r="O25" s="8" t="str" cm="1">
        <f t="array" ref="O25">IF($L25,INDEX(zTippingResultsByGroup[],$J25,O$11),"")</f>
        <v/>
      </c>
      <c r="P25" s="8"/>
      <c r="Q25" s="8"/>
      <c r="R25" s="20" t="str">
        <f t="shared" si="1"/>
        <v/>
      </c>
      <c r="S25" s="13" t="str">
        <v/>
      </c>
      <c r="T25" s="8" t="str">
        <f t="shared" si="6"/>
        <v/>
      </c>
      <c r="U25" s="18" t="str" cm="1">
        <f t="array" ref="U25">IF($L25,INDEX(zTippingResultsByGroup[],$J25,U$11),"")</f>
        <v/>
      </c>
      <c r="V25" s="18" t="str" cm="1">
        <f t="array" ref="V25">IF($L25,INDEX(zTippingResultsByGroup[],$J25,V$11),"")</f>
        <v/>
      </c>
      <c r="W25" s="18" t="str" cm="1">
        <f t="array" ref="W25">IF($L25,INDEX(zTippingResultsByGroup[],$J25,W$11),"")</f>
        <v/>
      </c>
      <c r="X25" s="27" t="str" cm="1">
        <f t="array" ref="X25">IF($L25,INDEX(zTippingResultsByGroup[],$J25,X$11),"")</f>
        <v/>
      </c>
      <c r="Y25" s="13" t="str" cm="1">
        <f t="array" ref="Y25">LEFT(IF($L25,INDEX(zTippingResultsByGroup[],$J25,Y$11),""),1)</f>
        <v/>
      </c>
      <c r="Z25" s="13" t="str" cm="1">
        <f t="array" ref="Z25">LEFT(IF($L25,INDEX(zTippingResultsByGroup[],$J25,Z$11),""),1)</f>
        <v/>
      </c>
      <c r="AA25" s="13" t="str" cm="1">
        <f t="array" ref="AA25">LEFT(IF($L25,INDEX(zTippingResultsByGroup[],$J25,AA$11),""),1)</f>
        <v/>
      </c>
      <c r="AB25" s="8" t="str" cm="1">
        <f t="array" ref="AB25">IF($L25,INDEX(zTippingResultsByGroup[],$J25,AB$11),"")</f>
        <v/>
      </c>
      <c r="AC25" s="10"/>
      <c r="AD25" s="8"/>
      <c r="AE25" s="10"/>
      <c r="AF25" s="12"/>
      <c r="AG25" s="11" t="b">
        <f t="shared" si="2"/>
        <v>0</v>
      </c>
      <c r="AH25" s="18" t="str" cm="1">
        <f t="array" ref="AH25">IF($L25,INDEX(zTippingResultsByGroup[],$J25,AH$11),"")</f>
        <v/>
      </c>
      <c r="AI25" s="12"/>
      <c r="AJ25" s="12" t="b">
        <f t="shared" si="3"/>
        <v>1</v>
      </c>
      <c r="AK25" s="12" t="b">
        <f t="shared" si="4"/>
        <v>0</v>
      </c>
      <c r="AL25" s="12"/>
      <c r="AM25" s="12"/>
      <c r="AN25" s="12"/>
      <c r="AO25" s="12"/>
      <c r="AP25" s="12"/>
      <c r="AQ25" s="12"/>
      <c r="AR25" s="12"/>
      <c r="AS25" s="12"/>
      <c r="AT25" s="19"/>
    </row>
    <row r="26" spans="1:46" x14ac:dyDescent="0.3">
      <c r="A26" s="4">
        <v>13</v>
      </c>
      <c r="B26" s="8" cm="1">
        <f t="array" ref="B26">INDEX(zTippingResultsByGroup[],$J26,B$11)</f>
        <v>188</v>
      </c>
      <c r="C26" s="8" t="b">
        <v>1</v>
      </c>
      <c r="D26" s="8" t="b" cm="1">
        <f t="array" ref="D26">INDEX(zTippingResultsByGroup[],$J26,D$11)&lt;&gt;0</f>
        <v>0</v>
      </c>
      <c r="E26" s="8"/>
      <c r="F26" s="8"/>
      <c r="G26" s="8">
        <f t="shared" si="5"/>
        <v>5</v>
      </c>
      <c r="H26" s="8" t="b">
        <f t="shared" si="7"/>
        <v>0</v>
      </c>
      <c r="I26" s="8">
        <v>13</v>
      </c>
      <c r="J26" s="8">
        <f t="shared" si="8"/>
        <v>103</v>
      </c>
      <c r="K26" s="8" cm="1">
        <f t="array" ref="K26">INDEX(zTippingResultsByGroup[],$J26,K$11)</f>
        <v>24</v>
      </c>
      <c r="L26" s="8" t="b">
        <f t="shared" si="0"/>
        <v>0</v>
      </c>
      <c r="M26" s="8">
        <f>_xlfn.XLOOKUP($B26,Results!$A$11:$A$184,Results!$M$11:$M$184,,0)</f>
        <v>156</v>
      </c>
      <c r="N26" s="8" t="str" cm="1">
        <f t="array" ref="N26">IF($L26,INDEX(zTippingResultsByGroup[],$J26,N$11),"")</f>
        <v/>
      </c>
      <c r="O26" s="8" t="str" cm="1">
        <f t="array" ref="O26">IF($L26,INDEX(zTippingResultsByGroup[],$J26,O$11),"")</f>
        <v/>
      </c>
      <c r="P26" s="8"/>
      <c r="Q26" s="8"/>
      <c r="R26" s="20" t="str">
        <f t="shared" si="1"/>
        <v/>
      </c>
      <c r="S26" s="13" t="str">
        <v/>
      </c>
      <c r="T26" s="8" t="str">
        <f t="shared" si="6"/>
        <v/>
      </c>
      <c r="U26" s="18" t="str" cm="1">
        <f t="array" ref="U26">IF($L26,INDEX(zTippingResultsByGroup[],$J26,U$11),"")</f>
        <v/>
      </c>
      <c r="V26" s="18" t="str" cm="1">
        <f t="array" ref="V26">IF($L26,INDEX(zTippingResultsByGroup[],$J26,V$11),"")</f>
        <v/>
      </c>
      <c r="W26" s="18" t="str" cm="1">
        <f t="array" ref="W26">IF($L26,INDEX(zTippingResultsByGroup[],$J26,W$11),"")</f>
        <v/>
      </c>
      <c r="X26" s="27" t="str" cm="1">
        <f t="array" ref="X26">IF($L26,INDEX(zTippingResultsByGroup[],$J26,X$11),"")</f>
        <v/>
      </c>
      <c r="Y26" s="13" t="str" cm="1">
        <f t="array" ref="Y26">LEFT(IF($L26,INDEX(zTippingResultsByGroup[],$J26,Y$11),""),1)</f>
        <v/>
      </c>
      <c r="Z26" s="13" t="str" cm="1">
        <f t="array" ref="Z26">LEFT(IF($L26,INDEX(zTippingResultsByGroup[],$J26,Z$11),""),1)</f>
        <v/>
      </c>
      <c r="AA26" s="13" t="str" cm="1">
        <f t="array" ref="AA26">LEFT(IF($L26,INDEX(zTippingResultsByGroup[],$J26,AA$11),""),1)</f>
        <v/>
      </c>
      <c r="AB26" s="8" t="str" cm="1">
        <f t="array" ref="AB26">IF($L26,INDEX(zTippingResultsByGroup[],$J26,AB$11),"")</f>
        <v/>
      </c>
      <c r="AC26" s="10"/>
      <c r="AD26" s="8"/>
      <c r="AE26" s="10"/>
      <c r="AF26" s="12"/>
      <c r="AG26" s="11" t="b">
        <f t="shared" si="2"/>
        <v>0</v>
      </c>
      <c r="AH26" s="18" t="str" cm="1">
        <f t="array" ref="AH26">IF($L26,INDEX(zTippingResultsByGroup[],$J26,AH$11),"")</f>
        <v/>
      </c>
      <c r="AI26" s="12"/>
      <c r="AJ26" s="12" t="b">
        <f t="shared" si="3"/>
        <v>1</v>
      </c>
      <c r="AK26" s="12" t="b">
        <f t="shared" si="4"/>
        <v>0</v>
      </c>
      <c r="AL26" s="12"/>
      <c r="AM26" s="12"/>
      <c r="AN26" s="12"/>
      <c r="AO26" s="12"/>
      <c r="AP26" s="12"/>
      <c r="AQ26" s="12"/>
      <c r="AR26" s="12"/>
      <c r="AS26" s="12"/>
      <c r="AT26" s="19"/>
    </row>
    <row r="27" spans="1:46" s="9" customFormat="1" x14ac:dyDescent="0.3">
      <c r="A27" s="9">
        <v>14</v>
      </c>
      <c r="B27" s="8" cm="1">
        <f t="array" ref="B27">INDEX(zTippingResultsByGroup[],$J27,B$11)</f>
        <v>36</v>
      </c>
      <c r="C27" s="8" t="b">
        <v>1</v>
      </c>
      <c r="D27" s="8" t="b" cm="1">
        <f t="array" ref="D27">INDEX(zTippingResultsByGroup[],$J27,D$11)&lt;&gt;0</f>
        <v>1</v>
      </c>
      <c r="E27" s="8"/>
      <c r="F27" s="8"/>
      <c r="G27" s="8">
        <f t="shared" si="5"/>
        <v>1</v>
      </c>
      <c r="H27" s="8" t="b">
        <f t="shared" si="7"/>
        <v>0</v>
      </c>
      <c r="I27" s="8">
        <v>14</v>
      </c>
      <c r="J27" s="8">
        <f t="shared" si="8"/>
        <v>104</v>
      </c>
      <c r="K27" s="8" cm="1">
        <f t="array" ref="K27">INDEX(zTippingResultsByGroup[],$J27,K$11)</f>
        <v>19</v>
      </c>
      <c r="L27" s="8" t="b">
        <f t="shared" si="0"/>
        <v>0</v>
      </c>
      <c r="M27" s="8">
        <f>_xlfn.XLOOKUP($B27,Results!$A$11:$A$184,Results!$M$11:$M$184,,0)</f>
        <v>23</v>
      </c>
      <c r="N27" s="8" t="str" cm="1">
        <f t="array" ref="N27">IF($L27,INDEX(zTippingResultsByGroup[],$J27,N$11),"")</f>
        <v/>
      </c>
      <c r="O27" s="8" t="str" cm="1">
        <f t="array" ref="O27">IF($L27,INDEX(zTippingResultsByGroup[],$J27,O$11),"")</f>
        <v/>
      </c>
      <c r="P27" s="8"/>
      <c r="Q27" s="8"/>
      <c r="R27" s="20" t="str">
        <f t="shared" si="1"/>
        <v/>
      </c>
      <c r="S27" s="13" t="str">
        <v/>
      </c>
      <c r="T27" s="8" t="str">
        <f t="shared" si="6"/>
        <v/>
      </c>
      <c r="U27" s="18" t="str" cm="1">
        <f t="array" ref="U27">IF($L27,INDEX(zTippingResultsByGroup[],$J27,U$11),"")</f>
        <v/>
      </c>
      <c r="V27" s="18" t="str" cm="1">
        <f t="array" ref="V27">IF($L27,INDEX(zTippingResultsByGroup[],$J27,V$11),"")</f>
        <v/>
      </c>
      <c r="W27" s="18" t="str" cm="1">
        <f t="array" ref="W27">IF($L27,INDEX(zTippingResultsByGroup[],$J27,W$11),"")</f>
        <v/>
      </c>
      <c r="X27" s="27" t="str" cm="1">
        <f t="array" ref="X27">IF($L27,INDEX(zTippingResultsByGroup[],$J27,X$11),"")</f>
        <v/>
      </c>
      <c r="Y27" s="13" t="str" cm="1">
        <f t="array" ref="Y27">LEFT(IF($L27,INDEX(zTippingResultsByGroup[],$J27,Y$11),""),1)</f>
        <v/>
      </c>
      <c r="Z27" s="13" t="str" cm="1">
        <f t="array" ref="Z27">LEFT(IF($L27,INDEX(zTippingResultsByGroup[],$J27,Z$11),""),1)</f>
        <v/>
      </c>
      <c r="AA27" s="13" t="str" cm="1">
        <f t="array" ref="AA27">LEFT(IF($L27,INDEX(zTippingResultsByGroup[],$J27,AA$11),""),1)</f>
        <v/>
      </c>
      <c r="AB27" s="8" t="str" cm="1">
        <f t="array" ref="AB27">IF($L27,INDEX(zTippingResultsByGroup[],$J27,AB$11),"")</f>
        <v/>
      </c>
      <c r="AC27" s="10"/>
      <c r="AD27" s="8"/>
      <c r="AE27" s="10"/>
      <c r="AF27" s="12"/>
      <c r="AG27" s="11" t="b">
        <f t="shared" si="2"/>
        <v>0</v>
      </c>
      <c r="AH27" s="18" t="str" cm="1">
        <f t="array" ref="AH27">IF($L27,INDEX(zTippingResultsByGroup[],$J27,AH$11),"")</f>
        <v/>
      </c>
      <c r="AI27" s="12"/>
      <c r="AJ27" s="12" t="b">
        <f t="shared" si="3"/>
        <v>1</v>
      </c>
      <c r="AK27" s="12" t="b">
        <f t="shared" si="4"/>
        <v>0</v>
      </c>
      <c r="AL27" s="12"/>
      <c r="AM27" s="12"/>
      <c r="AN27" s="12"/>
      <c r="AO27" s="12"/>
      <c r="AP27" s="12"/>
      <c r="AQ27" s="12"/>
      <c r="AR27" s="12"/>
      <c r="AS27" s="12"/>
      <c r="AT27" s="19"/>
    </row>
    <row r="28" spans="1:46" s="9" customFormat="1" x14ac:dyDescent="0.3">
      <c r="A28" s="9">
        <v>15</v>
      </c>
      <c r="B28" s="8" cm="1">
        <f t="array" ref="B28">INDEX(zTippingResultsByGroup[],$J28,B$11)</f>
        <v>246</v>
      </c>
      <c r="C28" s="8" t="b">
        <v>1</v>
      </c>
      <c r="D28" s="8" t="b" cm="1">
        <f t="array" ref="D28">INDEX(zTippingResultsByGroup[],$J28,D$11)&lt;&gt;0</f>
        <v>0</v>
      </c>
      <c r="E28" s="8"/>
      <c r="F28" s="8"/>
      <c r="G28" s="8">
        <f t="shared" si="5"/>
        <v>2</v>
      </c>
      <c r="H28" s="8" t="b">
        <f t="shared" si="7"/>
        <v>0</v>
      </c>
      <c r="I28" s="8">
        <v>15</v>
      </c>
      <c r="J28" s="8">
        <f t="shared" si="8"/>
        <v>105</v>
      </c>
      <c r="K28" s="8" cm="1">
        <f t="array" ref="K28">INDEX(zTippingResultsByGroup[],$J28,K$11)</f>
        <v>19</v>
      </c>
      <c r="L28" s="8" t="b">
        <f t="shared" si="0"/>
        <v>0</v>
      </c>
      <c r="M28" s="8">
        <f>_xlfn.XLOOKUP($B28,Results!$A$11:$A$184,Results!$M$11:$M$184,,0)</f>
        <v>62</v>
      </c>
      <c r="N28" s="8" t="str" cm="1">
        <f t="array" ref="N28">IF($L28,INDEX(zTippingResultsByGroup[],$J28,N$11),"")</f>
        <v/>
      </c>
      <c r="O28" s="8" t="str" cm="1">
        <f t="array" ref="O28">IF($L28,INDEX(zTippingResultsByGroup[],$J28,O$11),"")</f>
        <v/>
      </c>
      <c r="P28" s="8"/>
      <c r="Q28" s="8"/>
      <c r="R28" s="20" t="str">
        <f t="shared" si="1"/>
        <v/>
      </c>
      <c r="S28" s="13" t="str">
        <v/>
      </c>
      <c r="T28" s="8" t="str">
        <f t="shared" si="6"/>
        <v/>
      </c>
      <c r="U28" s="18" t="str" cm="1">
        <f t="array" ref="U28">IF($L28,INDEX(zTippingResultsByGroup[],$J28,U$11),"")</f>
        <v/>
      </c>
      <c r="V28" s="18" t="str" cm="1">
        <f t="array" ref="V28">IF($L28,INDEX(zTippingResultsByGroup[],$J28,V$11),"")</f>
        <v/>
      </c>
      <c r="W28" s="18" t="str" cm="1">
        <f t="array" ref="W28">IF($L28,INDEX(zTippingResultsByGroup[],$J28,W$11),"")</f>
        <v/>
      </c>
      <c r="X28" s="27" t="str" cm="1">
        <f t="array" ref="X28">IF($L28,INDEX(zTippingResultsByGroup[],$J28,X$11),"")</f>
        <v/>
      </c>
      <c r="Y28" s="13" t="str" cm="1">
        <f t="array" ref="Y28">LEFT(IF($L28,INDEX(zTippingResultsByGroup[],$J28,Y$11),""),1)</f>
        <v/>
      </c>
      <c r="Z28" s="13" t="str" cm="1">
        <f t="array" ref="Z28">LEFT(IF($L28,INDEX(zTippingResultsByGroup[],$J28,Z$11),""),1)</f>
        <v/>
      </c>
      <c r="AA28" s="13" t="str" cm="1">
        <f t="array" ref="AA28">LEFT(IF($L28,INDEX(zTippingResultsByGroup[],$J28,AA$11),""),1)</f>
        <v/>
      </c>
      <c r="AB28" s="8" t="str" cm="1">
        <f t="array" ref="AB28">IF($L28,INDEX(zTippingResultsByGroup[],$J28,AB$11),"")</f>
        <v/>
      </c>
      <c r="AC28" s="10"/>
      <c r="AD28" s="8"/>
      <c r="AE28" s="10"/>
      <c r="AF28" s="12"/>
      <c r="AG28" s="11" t="b">
        <f t="shared" si="2"/>
        <v>0</v>
      </c>
      <c r="AH28" s="18" t="str" cm="1">
        <f t="array" ref="AH28">IF($L28,INDEX(zTippingResultsByGroup[],$J28,AH$11),"")</f>
        <v/>
      </c>
      <c r="AI28" s="12"/>
      <c r="AJ28" s="12" t="b">
        <f t="shared" si="3"/>
        <v>1</v>
      </c>
      <c r="AK28" s="12" t="b">
        <f t="shared" si="4"/>
        <v>0</v>
      </c>
      <c r="AL28" s="12"/>
      <c r="AM28" s="12"/>
      <c r="AN28" s="12"/>
      <c r="AO28" s="12"/>
      <c r="AP28" s="12"/>
      <c r="AQ28" s="12"/>
      <c r="AR28" s="12"/>
      <c r="AS28" s="12"/>
      <c r="AT28" s="19"/>
    </row>
    <row r="29" spans="1:46" x14ac:dyDescent="0.3">
      <c r="A29" s="4">
        <v>16</v>
      </c>
      <c r="B29" s="8" cm="1">
        <f t="array" ref="B29">INDEX(zTippingResultsByGroup[],$J29,B$11)</f>
        <v>115</v>
      </c>
      <c r="C29" s="8" t="b">
        <v>1</v>
      </c>
      <c r="D29" s="8" t="b" cm="1">
        <f t="array" ref="D29">INDEX(zTippingResultsByGroup[],$J29,D$11)&lt;&gt;0</f>
        <v>0</v>
      </c>
      <c r="E29" s="8"/>
      <c r="F29" s="8"/>
      <c r="G29" s="8">
        <f t="shared" si="5"/>
        <v>3</v>
      </c>
      <c r="H29" s="8" t="b">
        <f t="shared" si="7"/>
        <v>0</v>
      </c>
      <c r="I29" s="8">
        <v>16</v>
      </c>
      <c r="J29" s="8">
        <f t="shared" si="8"/>
        <v>106</v>
      </c>
      <c r="K29" s="8" cm="1">
        <f t="array" ref="K29">INDEX(zTippingResultsByGroup[],$J29,K$11)</f>
        <v>19</v>
      </c>
      <c r="L29" s="8" t="b">
        <f t="shared" si="0"/>
        <v>0</v>
      </c>
      <c r="M29" s="8">
        <f>_xlfn.XLOOKUP($B29,Results!$A$11:$A$184,Results!$M$11:$M$184,,0)</f>
        <v>62</v>
      </c>
      <c r="N29" s="8" t="str" cm="1">
        <f t="array" ref="N29">IF($L29,INDEX(zTippingResultsByGroup[],$J29,N$11),"")</f>
        <v/>
      </c>
      <c r="O29" s="8" t="str" cm="1">
        <f t="array" ref="O29">IF($L29,INDEX(zTippingResultsByGroup[],$J29,O$11),"")</f>
        <v/>
      </c>
      <c r="P29" s="8"/>
      <c r="Q29" s="8"/>
      <c r="R29" s="20" t="str">
        <f t="shared" si="1"/>
        <v/>
      </c>
      <c r="S29" s="13" t="str">
        <v/>
      </c>
      <c r="T29" s="8" t="str">
        <f t="shared" si="6"/>
        <v/>
      </c>
      <c r="U29" s="18" t="str" cm="1">
        <f t="array" ref="U29">IF($L29,INDEX(zTippingResultsByGroup[],$J29,U$11),"")</f>
        <v/>
      </c>
      <c r="V29" s="18" t="str" cm="1">
        <f t="array" ref="V29">IF($L29,INDEX(zTippingResultsByGroup[],$J29,V$11),"")</f>
        <v/>
      </c>
      <c r="W29" s="18" t="str" cm="1">
        <f t="array" ref="W29">IF($L29,INDEX(zTippingResultsByGroup[],$J29,W$11),"")</f>
        <v/>
      </c>
      <c r="X29" s="27" t="str" cm="1">
        <f t="array" ref="X29">IF($L29,INDEX(zTippingResultsByGroup[],$J29,X$11),"")</f>
        <v/>
      </c>
      <c r="Y29" s="13" t="str" cm="1">
        <f t="array" ref="Y29">LEFT(IF($L29,INDEX(zTippingResultsByGroup[],$J29,Y$11),""),1)</f>
        <v/>
      </c>
      <c r="Z29" s="13" t="str" cm="1">
        <f t="array" ref="Z29">LEFT(IF($L29,INDEX(zTippingResultsByGroup[],$J29,Z$11),""),1)</f>
        <v/>
      </c>
      <c r="AA29" s="13" t="str" cm="1">
        <f t="array" ref="AA29">LEFT(IF($L29,INDEX(zTippingResultsByGroup[],$J29,AA$11),""),1)</f>
        <v/>
      </c>
      <c r="AB29" s="8" t="str" cm="1">
        <f t="array" ref="AB29">IF($L29,INDEX(zTippingResultsByGroup[],$J29,AB$11),"")</f>
        <v/>
      </c>
      <c r="AC29" s="10"/>
      <c r="AD29" s="8"/>
      <c r="AE29" s="10"/>
      <c r="AF29" s="12"/>
      <c r="AG29" s="11" t="b">
        <f t="shared" si="2"/>
        <v>0</v>
      </c>
      <c r="AH29" s="18" t="str" cm="1">
        <f t="array" ref="AH29">IF($L29,INDEX(zTippingResultsByGroup[],$J29,AH$11),"")</f>
        <v/>
      </c>
      <c r="AI29" s="12"/>
      <c r="AJ29" s="12" t="b">
        <f t="shared" si="3"/>
        <v>1</v>
      </c>
      <c r="AK29" s="12" t="b">
        <f t="shared" si="4"/>
        <v>0</v>
      </c>
      <c r="AL29" s="12"/>
      <c r="AM29" s="12"/>
      <c r="AN29" s="12"/>
      <c r="AO29" s="12"/>
      <c r="AP29" s="12"/>
      <c r="AQ29" s="12"/>
      <c r="AR29" s="12"/>
      <c r="AS29" s="12"/>
      <c r="AT29" s="19"/>
    </row>
    <row r="30" spans="1:46" s="9" customFormat="1" x14ac:dyDescent="0.3">
      <c r="A30" s="9">
        <v>17</v>
      </c>
      <c r="B30" s="8" cm="1">
        <f t="array" ref="B30">INDEX(zTippingResultsByGroup[],$J30,B$11)</f>
        <v>146</v>
      </c>
      <c r="C30" s="8" t="b">
        <v>1</v>
      </c>
      <c r="D30" s="8" t="b" cm="1">
        <f t="array" ref="D30">INDEX(zTippingResultsByGroup[],$J30,D$11)&lt;&gt;0</f>
        <v>1</v>
      </c>
      <c r="E30" s="8"/>
      <c r="F30" s="8"/>
      <c r="G30" s="8">
        <f t="shared" si="5"/>
        <v>4</v>
      </c>
      <c r="H30" s="8" t="b">
        <f t="shared" si="7"/>
        <v>0</v>
      </c>
      <c r="I30" s="8">
        <v>17</v>
      </c>
      <c r="J30" s="8">
        <f t="shared" si="8"/>
        <v>107</v>
      </c>
      <c r="K30" s="8" cm="1">
        <f t="array" ref="K30">INDEX(zTippingResultsByGroup[],$J30,K$11)</f>
        <v>19</v>
      </c>
      <c r="L30" s="8" t="b">
        <f t="shared" si="0"/>
        <v>0</v>
      </c>
      <c r="M30" s="8">
        <f>_xlfn.XLOOKUP($B30,Results!$A$11:$A$184,Results!$M$11:$M$184,,0)</f>
        <v>114</v>
      </c>
      <c r="N30" s="8" t="str" cm="1">
        <f t="array" ref="N30">IF($L30,INDEX(zTippingResultsByGroup[],$J30,N$11),"")</f>
        <v/>
      </c>
      <c r="O30" s="8" t="str" cm="1">
        <f t="array" ref="O30">IF($L30,INDEX(zTippingResultsByGroup[],$J30,O$11),"")</f>
        <v/>
      </c>
      <c r="P30" s="8"/>
      <c r="Q30" s="8"/>
      <c r="R30" s="20" t="str">
        <f t="shared" si="1"/>
        <v/>
      </c>
      <c r="S30" s="13" t="str">
        <v/>
      </c>
      <c r="T30" s="8" t="str">
        <f t="shared" si="6"/>
        <v/>
      </c>
      <c r="U30" s="18" t="str" cm="1">
        <f t="array" ref="U30">IF($L30,INDEX(zTippingResultsByGroup[],$J30,U$11),"")</f>
        <v/>
      </c>
      <c r="V30" s="18" t="str" cm="1">
        <f t="array" ref="V30">IF($L30,INDEX(zTippingResultsByGroup[],$J30,V$11),"")</f>
        <v/>
      </c>
      <c r="W30" s="18" t="str" cm="1">
        <f t="array" ref="W30">IF($L30,INDEX(zTippingResultsByGroup[],$J30,W$11),"")</f>
        <v/>
      </c>
      <c r="X30" s="27" t="str" cm="1">
        <f t="array" ref="X30">IF($L30,INDEX(zTippingResultsByGroup[],$J30,X$11),"")</f>
        <v/>
      </c>
      <c r="Y30" s="13" t="str" cm="1">
        <f t="array" ref="Y30">LEFT(IF($L30,INDEX(zTippingResultsByGroup[],$J30,Y$11),""),1)</f>
        <v/>
      </c>
      <c r="Z30" s="13" t="str" cm="1">
        <f t="array" ref="Z30">LEFT(IF($L30,INDEX(zTippingResultsByGroup[],$J30,Z$11),""),1)</f>
        <v/>
      </c>
      <c r="AA30" s="13" t="str" cm="1">
        <f t="array" ref="AA30">LEFT(IF($L30,INDEX(zTippingResultsByGroup[],$J30,AA$11),""),1)</f>
        <v/>
      </c>
      <c r="AB30" s="8" t="str" cm="1">
        <f t="array" ref="AB30">IF($L30,INDEX(zTippingResultsByGroup[],$J30,AB$11),"")</f>
        <v/>
      </c>
      <c r="AC30" s="10"/>
      <c r="AD30" s="8"/>
      <c r="AE30" s="10"/>
      <c r="AF30" s="12"/>
      <c r="AG30" s="11" t="b">
        <f t="shared" si="2"/>
        <v>0</v>
      </c>
      <c r="AH30" s="18" t="str" cm="1">
        <f t="array" ref="AH30">IF($L30,INDEX(zTippingResultsByGroup[],$J30,AH$11),"")</f>
        <v/>
      </c>
      <c r="AI30" s="12"/>
      <c r="AJ30" s="12" t="b">
        <f t="shared" si="3"/>
        <v>1</v>
      </c>
      <c r="AK30" s="12" t="b">
        <f t="shared" si="4"/>
        <v>0</v>
      </c>
      <c r="AL30" s="12"/>
      <c r="AM30" s="12"/>
      <c r="AN30" s="12"/>
      <c r="AO30" s="12"/>
      <c r="AP30" s="12"/>
      <c r="AQ30" s="12"/>
      <c r="AR30" s="12"/>
      <c r="AS30" s="12"/>
      <c r="AT30" s="19"/>
    </row>
    <row r="31" spans="1:46" x14ac:dyDescent="0.3">
      <c r="A31" s="4">
        <v>18</v>
      </c>
      <c r="B31" s="8" cm="1">
        <f t="array" ref="B31">INDEX(zTippingResultsByGroup[],$J31,B$11)</f>
        <v>242</v>
      </c>
      <c r="C31" s="8" t="b">
        <v>1</v>
      </c>
      <c r="D31" s="8" t="b" cm="1">
        <f t="array" ref="D31">INDEX(zTippingResultsByGroup[],$J31,D$11)&lt;&gt;0</f>
        <v>0</v>
      </c>
      <c r="E31" s="8"/>
      <c r="F31" s="8"/>
      <c r="G31" s="8">
        <f t="shared" si="5"/>
        <v>5</v>
      </c>
      <c r="H31" s="8" t="b">
        <f t="shared" si="7"/>
        <v>0</v>
      </c>
      <c r="I31" s="8">
        <v>18</v>
      </c>
      <c r="J31" s="8">
        <f t="shared" si="8"/>
        <v>108</v>
      </c>
      <c r="K31" s="8" cm="1">
        <f t="array" ref="K31">INDEX(zTippingResultsByGroup[],$J31,K$11)</f>
        <v>19</v>
      </c>
      <c r="L31" s="8" t="b">
        <f t="shared" si="0"/>
        <v>0</v>
      </c>
      <c r="M31" s="8">
        <f>_xlfn.XLOOKUP($B31,Results!$A$11:$A$184,Results!$M$11:$M$184,,0)</f>
        <v>114</v>
      </c>
      <c r="N31" s="8" t="str" cm="1">
        <f t="array" ref="N31">IF($L31,INDEX(zTippingResultsByGroup[],$J31,N$11),"")</f>
        <v/>
      </c>
      <c r="O31" s="8" t="str" cm="1">
        <f t="array" ref="O31">IF($L31,INDEX(zTippingResultsByGroup[],$J31,O$11),"")</f>
        <v/>
      </c>
      <c r="P31" s="8"/>
      <c r="Q31" s="8"/>
      <c r="R31" s="20" t="str">
        <f t="shared" si="1"/>
        <v/>
      </c>
      <c r="S31" s="13" t="str">
        <v/>
      </c>
      <c r="T31" s="8" t="str">
        <f t="shared" si="6"/>
        <v/>
      </c>
      <c r="U31" s="18" t="str" cm="1">
        <f t="array" ref="U31">IF($L31,INDEX(zTippingResultsByGroup[],$J31,U$11),"")</f>
        <v/>
      </c>
      <c r="V31" s="18" t="str" cm="1">
        <f t="array" ref="V31">IF($L31,INDEX(zTippingResultsByGroup[],$J31,V$11),"")</f>
        <v/>
      </c>
      <c r="W31" s="18" t="str" cm="1">
        <f t="array" ref="W31">IF($L31,INDEX(zTippingResultsByGroup[],$J31,W$11),"")</f>
        <v/>
      </c>
      <c r="X31" s="27" t="str" cm="1">
        <f t="array" ref="X31">IF($L31,INDEX(zTippingResultsByGroup[],$J31,X$11),"")</f>
        <v/>
      </c>
      <c r="Y31" s="13" t="str" cm="1">
        <f t="array" ref="Y31">LEFT(IF($L31,INDEX(zTippingResultsByGroup[],$J31,Y$11),""),1)</f>
        <v/>
      </c>
      <c r="Z31" s="13" t="str" cm="1">
        <f t="array" ref="Z31">LEFT(IF($L31,INDEX(zTippingResultsByGroup[],$J31,Z$11),""),1)</f>
        <v/>
      </c>
      <c r="AA31" s="13" t="str" cm="1">
        <f t="array" ref="AA31">LEFT(IF($L31,INDEX(zTippingResultsByGroup[],$J31,AA$11),""),1)</f>
        <v/>
      </c>
      <c r="AB31" s="8" t="str" cm="1">
        <f t="array" ref="AB31">IF($L31,INDEX(zTippingResultsByGroup[],$J31,AB$11),"")</f>
        <v/>
      </c>
      <c r="AC31" s="10"/>
      <c r="AD31" s="8"/>
      <c r="AE31" s="10"/>
      <c r="AF31" s="12"/>
      <c r="AG31" s="11" t="b">
        <f t="shared" si="2"/>
        <v>0</v>
      </c>
      <c r="AH31" s="18" t="str" cm="1">
        <f t="array" ref="AH31">IF($L31,INDEX(zTippingResultsByGroup[],$J31,AH$11),"")</f>
        <v/>
      </c>
      <c r="AI31" s="12"/>
      <c r="AJ31" s="12" t="b">
        <f t="shared" si="3"/>
        <v>1</v>
      </c>
      <c r="AK31" s="12" t="b">
        <f t="shared" si="4"/>
        <v>0</v>
      </c>
      <c r="AL31" s="12"/>
      <c r="AM31" s="12"/>
      <c r="AN31" s="12"/>
      <c r="AO31" s="12"/>
      <c r="AP31" s="12"/>
      <c r="AQ31" s="12"/>
      <c r="AR31" s="12"/>
      <c r="AS31" s="12"/>
      <c r="AT31" s="19"/>
    </row>
    <row r="32" spans="1:46" x14ac:dyDescent="0.3">
      <c r="A32" s="4">
        <v>19</v>
      </c>
      <c r="B32" s="8" cm="1">
        <f t="array" ref="B32">INDEX(zTippingResultsByGroup[],$J32,B$11)</f>
        <v>247</v>
      </c>
      <c r="C32" s="8" t="b">
        <v>1</v>
      </c>
      <c r="D32" s="8" t="b" cm="1">
        <f t="array" ref="D32">INDEX(zTippingResultsByGroup[],$J32,D$11)&lt;&gt;0</f>
        <v>1</v>
      </c>
      <c r="E32" s="8"/>
      <c r="F32" s="8"/>
      <c r="G32" s="8">
        <f t="shared" si="5"/>
        <v>1</v>
      </c>
      <c r="H32" s="8" t="b">
        <f t="shared" si="7"/>
        <v>0</v>
      </c>
      <c r="I32" s="8">
        <v>19</v>
      </c>
      <c r="J32" s="8">
        <f t="shared" si="8"/>
        <v>109</v>
      </c>
      <c r="K32" s="8" cm="1">
        <f t="array" ref="K32">INDEX(zTippingResultsByGroup[],$J32,K$11)</f>
        <v>19</v>
      </c>
      <c r="L32" s="8" t="b">
        <f t="shared" si="0"/>
        <v>0</v>
      </c>
      <c r="M32" s="8">
        <f>_xlfn.XLOOKUP($B32,Results!$A$11:$A$184,Results!$M$11:$M$184,,0)</f>
        <v>156</v>
      </c>
      <c r="N32" s="8" t="str" cm="1">
        <f t="array" ref="N32">IF($L32,INDEX(zTippingResultsByGroup[],$J32,N$11),"")</f>
        <v/>
      </c>
      <c r="O32" s="8" t="str" cm="1">
        <f t="array" ref="O32">IF($L32,INDEX(zTippingResultsByGroup[],$J32,O$11),"")</f>
        <v/>
      </c>
      <c r="P32" s="8"/>
      <c r="Q32" s="8"/>
      <c r="R32" s="20" t="str">
        <f t="shared" si="1"/>
        <v/>
      </c>
      <c r="S32" s="13" t="str">
        <v/>
      </c>
      <c r="T32" s="8" t="str">
        <f t="shared" si="6"/>
        <v/>
      </c>
      <c r="U32" s="18" t="str" cm="1">
        <f t="array" ref="U32">IF($L32,INDEX(zTippingResultsByGroup[],$J32,U$11),"")</f>
        <v/>
      </c>
      <c r="V32" s="18" t="str" cm="1">
        <f t="array" ref="V32">IF($L32,INDEX(zTippingResultsByGroup[],$J32,V$11),"")</f>
        <v/>
      </c>
      <c r="W32" s="18" t="str" cm="1">
        <f t="array" ref="W32">IF($L32,INDEX(zTippingResultsByGroup[],$J32,W$11),"")</f>
        <v/>
      </c>
      <c r="X32" s="27" t="str" cm="1">
        <f t="array" ref="X32">IF($L32,INDEX(zTippingResultsByGroup[],$J32,X$11),"")</f>
        <v/>
      </c>
      <c r="Y32" s="13" t="str" cm="1">
        <f t="array" ref="Y32">LEFT(IF($L32,INDEX(zTippingResultsByGroup[],$J32,Y$11),""),1)</f>
        <v/>
      </c>
      <c r="Z32" s="13" t="str" cm="1">
        <f t="array" ref="Z32">LEFT(IF($L32,INDEX(zTippingResultsByGroup[],$J32,Z$11),""),1)</f>
        <v/>
      </c>
      <c r="AA32" s="13" t="str" cm="1">
        <f t="array" ref="AA32">LEFT(IF($L32,INDEX(zTippingResultsByGroup[],$J32,AA$11),""),1)</f>
        <v/>
      </c>
      <c r="AB32" s="8" t="str" cm="1">
        <f t="array" ref="AB32">IF($L32,INDEX(zTippingResultsByGroup[],$J32,AB$11),"")</f>
        <v/>
      </c>
      <c r="AC32" s="10"/>
      <c r="AD32" s="8"/>
      <c r="AE32" s="10"/>
      <c r="AF32" s="12"/>
      <c r="AG32" s="11" t="b">
        <f t="shared" si="2"/>
        <v>0</v>
      </c>
      <c r="AH32" s="18" t="str" cm="1">
        <f t="array" ref="AH32">IF($L32,INDEX(zTippingResultsByGroup[],$J32,AH$11),"")</f>
        <v/>
      </c>
      <c r="AI32" s="12"/>
      <c r="AJ32" s="12" t="b">
        <f t="shared" si="3"/>
        <v>1</v>
      </c>
      <c r="AK32" s="12" t="b">
        <f t="shared" si="4"/>
        <v>0</v>
      </c>
      <c r="AL32" s="12"/>
      <c r="AM32" s="12"/>
      <c r="AN32" s="12"/>
      <c r="AO32" s="12"/>
      <c r="AP32" s="12"/>
      <c r="AQ32" s="12"/>
      <c r="AR32" s="12"/>
      <c r="AS32" s="12"/>
      <c r="AT32" s="19"/>
    </row>
    <row r="33" spans="1:46" x14ac:dyDescent="0.3">
      <c r="A33" s="4">
        <v>20</v>
      </c>
      <c r="B33" s="8" cm="1">
        <f t="array" ref="B33">INDEX(zTippingResultsByGroup[],$J33,B$11)</f>
        <v>7</v>
      </c>
      <c r="C33" s="8" t="b">
        <v>1</v>
      </c>
      <c r="D33" s="8" t="b" cm="1">
        <f t="array" ref="D33">INDEX(zTippingResultsByGroup[],$J33,D$11)&lt;&gt;0</f>
        <v>1</v>
      </c>
      <c r="E33" s="8"/>
      <c r="F33" s="8"/>
      <c r="G33" s="8">
        <f t="shared" si="5"/>
        <v>2</v>
      </c>
      <c r="H33" s="8" t="b">
        <f t="shared" si="7"/>
        <v>0</v>
      </c>
      <c r="I33" s="8">
        <v>20</v>
      </c>
      <c r="J33" s="8">
        <f t="shared" si="8"/>
        <v>110</v>
      </c>
      <c r="K33" s="8" cm="1">
        <f t="array" ref="K33">INDEX(zTippingResultsByGroup[],$J33,K$11)</f>
        <v>8</v>
      </c>
      <c r="L33" s="8" t="b">
        <f t="shared" si="0"/>
        <v>0</v>
      </c>
      <c r="M33" s="8">
        <f>_xlfn.XLOOKUP($B33,Results!$A$11:$A$184,Results!$M$11:$M$184,,0)</f>
        <v>2</v>
      </c>
      <c r="N33" s="8" t="str" cm="1">
        <f t="array" ref="N33">IF($L33,INDEX(zTippingResultsByGroup[],$J33,N$11),"")</f>
        <v/>
      </c>
      <c r="O33" s="8" t="str" cm="1">
        <f t="array" ref="O33">IF($L33,INDEX(zTippingResultsByGroup[],$J33,O$11),"")</f>
        <v/>
      </c>
      <c r="P33" s="8"/>
      <c r="Q33" s="8"/>
      <c r="R33" s="20" t="str">
        <f t="shared" si="1"/>
        <v/>
      </c>
      <c r="S33" s="13" t="str">
        <v/>
      </c>
      <c r="T33" s="8" t="str">
        <f t="shared" si="6"/>
        <v/>
      </c>
      <c r="U33" s="18" t="str" cm="1">
        <f t="array" ref="U33">IF($L33,INDEX(zTippingResultsByGroup[],$J33,U$11),"")</f>
        <v/>
      </c>
      <c r="V33" s="18" t="str" cm="1">
        <f t="array" ref="V33">IF($L33,INDEX(zTippingResultsByGroup[],$J33,V$11),"")</f>
        <v/>
      </c>
      <c r="W33" s="18" t="str" cm="1">
        <f t="array" ref="W33">IF($L33,INDEX(zTippingResultsByGroup[],$J33,W$11),"")</f>
        <v/>
      </c>
      <c r="X33" s="27" t="str" cm="1">
        <f t="array" ref="X33">IF($L33,INDEX(zTippingResultsByGroup[],$J33,X$11),"")</f>
        <v/>
      </c>
      <c r="Y33" s="13" t="str" cm="1">
        <f t="array" ref="Y33">LEFT(IF($L33,INDEX(zTippingResultsByGroup[],$J33,Y$11),""),1)</f>
        <v/>
      </c>
      <c r="Z33" s="13" t="str" cm="1">
        <f t="array" ref="Z33">LEFT(IF($L33,INDEX(zTippingResultsByGroup[],$J33,Z$11),""),1)</f>
        <v/>
      </c>
      <c r="AA33" s="13" t="str" cm="1">
        <f t="array" ref="AA33">LEFT(IF($L33,INDEX(zTippingResultsByGroup[],$J33,AA$11),""),1)</f>
        <v/>
      </c>
      <c r="AB33" s="8" t="str" cm="1">
        <f t="array" ref="AB33">IF($L33,INDEX(zTippingResultsByGroup[],$J33,AB$11),"")</f>
        <v/>
      </c>
      <c r="AC33" s="10"/>
      <c r="AD33" s="8"/>
      <c r="AE33" s="10"/>
      <c r="AF33" s="12"/>
      <c r="AG33" s="11" t="b">
        <f t="shared" si="2"/>
        <v>0</v>
      </c>
      <c r="AH33" s="18" t="str" cm="1">
        <f t="array" ref="AH33">IF($L33,INDEX(zTippingResultsByGroup[],$J33,AH$11),"")</f>
        <v/>
      </c>
      <c r="AI33" s="12"/>
      <c r="AJ33" s="12" t="b">
        <f t="shared" si="3"/>
        <v>1</v>
      </c>
      <c r="AK33" s="12" t="b">
        <f t="shared" si="4"/>
        <v>0</v>
      </c>
      <c r="AL33" s="12"/>
      <c r="AM33" s="12"/>
      <c r="AN33" s="12"/>
      <c r="AO33" s="12"/>
      <c r="AP33" s="12"/>
      <c r="AQ33" s="12"/>
      <c r="AR33" s="12"/>
      <c r="AS33" s="12"/>
      <c r="AT33" s="19"/>
    </row>
    <row r="34" spans="1:46" x14ac:dyDescent="0.3">
      <c r="A34" s="4">
        <v>21</v>
      </c>
      <c r="B34" s="8" cm="1">
        <f t="array" ref="B34">INDEX(zTippingResultsByGroup[],$J34,B$11)</f>
        <v>46</v>
      </c>
      <c r="C34" s="8" t="b">
        <v>1</v>
      </c>
      <c r="D34" s="8" t="b" cm="1">
        <f t="array" ref="D34">INDEX(zTippingResultsByGroup[],$J34,D$11)&lt;&gt;0</f>
        <v>1</v>
      </c>
      <c r="E34" s="8"/>
      <c r="F34" s="8"/>
      <c r="G34" s="8">
        <f t="shared" si="5"/>
        <v>3</v>
      </c>
      <c r="H34" s="8" t="b">
        <f t="shared" si="7"/>
        <v>0</v>
      </c>
      <c r="I34" s="8">
        <v>21</v>
      </c>
      <c r="J34" s="8">
        <f t="shared" si="8"/>
        <v>111</v>
      </c>
      <c r="K34" s="8" cm="1">
        <f t="array" ref="K34">INDEX(zTippingResultsByGroup[],$J34,K$11)</f>
        <v>8</v>
      </c>
      <c r="L34" s="8" t="b">
        <f t="shared" si="0"/>
        <v>0</v>
      </c>
      <c r="M34" s="8">
        <f>_xlfn.XLOOKUP($B34,Results!$A$11:$A$184,Results!$M$11:$M$184,,0)</f>
        <v>23</v>
      </c>
      <c r="N34" s="8" t="str" cm="1">
        <f t="array" ref="N34">IF($L34,INDEX(zTippingResultsByGroup[],$J34,N$11),"")</f>
        <v/>
      </c>
      <c r="O34" s="8" t="str" cm="1">
        <f t="array" ref="O34">IF($L34,INDEX(zTippingResultsByGroup[],$J34,O$11),"")</f>
        <v/>
      </c>
      <c r="P34" s="8"/>
      <c r="Q34" s="8"/>
      <c r="R34" s="20" t="str">
        <f t="shared" si="1"/>
        <v/>
      </c>
      <c r="S34" s="13" t="str">
        <v/>
      </c>
      <c r="T34" s="8" t="str">
        <f t="shared" si="6"/>
        <v/>
      </c>
      <c r="U34" s="18" t="str" cm="1">
        <f t="array" ref="U34">IF($L34,INDEX(zTippingResultsByGroup[],$J34,U$11),"")</f>
        <v/>
      </c>
      <c r="V34" s="18" t="str" cm="1">
        <f t="array" ref="V34">IF($L34,INDEX(zTippingResultsByGroup[],$J34,V$11),"")</f>
        <v/>
      </c>
      <c r="W34" s="18" t="str" cm="1">
        <f t="array" ref="W34">IF($L34,INDEX(zTippingResultsByGroup[],$J34,W$11),"")</f>
        <v/>
      </c>
      <c r="X34" s="27" t="str" cm="1">
        <f t="array" ref="X34">IF($L34,INDEX(zTippingResultsByGroup[],$J34,X$11),"")</f>
        <v/>
      </c>
      <c r="Y34" s="13" t="str" cm="1">
        <f t="array" ref="Y34">LEFT(IF($L34,INDEX(zTippingResultsByGroup[],$J34,Y$11),""),1)</f>
        <v/>
      </c>
      <c r="Z34" s="13" t="str" cm="1">
        <f t="array" ref="Z34">LEFT(IF($L34,INDEX(zTippingResultsByGroup[],$J34,Z$11),""),1)</f>
        <v/>
      </c>
      <c r="AA34" s="13" t="str" cm="1">
        <f t="array" ref="AA34">LEFT(IF($L34,INDEX(zTippingResultsByGroup[],$J34,AA$11),""),1)</f>
        <v/>
      </c>
      <c r="AB34" s="8" t="str" cm="1">
        <f t="array" ref="AB34">IF($L34,INDEX(zTippingResultsByGroup[],$J34,AB$11),"")</f>
        <v/>
      </c>
      <c r="AC34" s="10"/>
      <c r="AD34" s="8"/>
      <c r="AE34" s="10"/>
      <c r="AF34" s="12"/>
      <c r="AG34" s="11" t="b">
        <f t="shared" si="2"/>
        <v>0</v>
      </c>
      <c r="AH34" s="18" t="str" cm="1">
        <f t="array" ref="AH34">IF($L34,INDEX(zTippingResultsByGroup[],$J34,AH$11),"")</f>
        <v/>
      </c>
      <c r="AI34" s="12"/>
      <c r="AJ34" s="12" t="b">
        <f t="shared" si="3"/>
        <v>1</v>
      </c>
      <c r="AK34" s="12" t="b">
        <f t="shared" si="4"/>
        <v>0</v>
      </c>
      <c r="AL34" s="12"/>
      <c r="AM34" s="12"/>
      <c r="AN34" s="12"/>
      <c r="AO34" s="12"/>
      <c r="AP34" s="12"/>
      <c r="AQ34" s="12"/>
      <c r="AR34" s="12"/>
      <c r="AS34" s="12"/>
      <c r="AT34" s="19"/>
    </row>
    <row r="35" spans="1:46" s="9" customFormat="1" x14ac:dyDescent="0.3">
      <c r="A35" s="9">
        <v>22</v>
      </c>
      <c r="B35" s="8" cm="1">
        <f t="array" ref="B35">INDEX(zTippingResultsByGroup[],$J35,B$11)</f>
        <v>83</v>
      </c>
      <c r="C35" s="8" t="b">
        <v>1</v>
      </c>
      <c r="D35" s="8" t="b" cm="1">
        <f t="array" ref="D35">INDEX(zTippingResultsByGroup[],$J35,D$11)&lt;&gt;0</f>
        <v>0</v>
      </c>
      <c r="E35" s="8"/>
      <c r="F35" s="8"/>
      <c r="G35" s="8">
        <f t="shared" si="5"/>
        <v>4</v>
      </c>
      <c r="H35" s="8" t="b">
        <f t="shared" si="7"/>
        <v>0</v>
      </c>
      <c r="I35" s="8">
        <v>22</v>
      </c>
      <c r="J35" s="8">
        <f t="shared" si="8"/>
        <v>112</v>
      </c>
      <c r="K35" s="8" cm="1">
        <f t="array" ref="K35">INDEX(zTippingResultsByGroup[],$J35,K$11)</f>
        <v>8</v>
      </c>
      <c r="L35" s="8" t="b">
        <f t="shared" si="0"/>
        <v>0</v>
      </c>
      <c r="M35" s="8">
        <f>_xlfn.XLOOKUP($B35,Results!$A$11:$A$184,Results!$M$11:$M$184,,0)</f>
        <v>23</v>
      </c>
      <c r="N35" s="8" t="str" cm="1">
        <f t="array" ref="N35">IF($L35,INDEX(zTippingResultsByGroup[],$J35,N$11),"")</f>
        <v/>
      </c>
      <c r="O35" s="8" t="str" cm="1">
        <f t="array" ref="O35">IF($L35,INDEX(zTippingResultsByGroup[],$J35,O$11),"")</f>
        <v/>
      </c>
      <c r="P35" s="8"/>
      <c r="Q35" s="8"/>
      <c r="R35" s="20" t="str">
        <f t="shared" si="1"/>
        <v/>
      </c>
      <c r="S35" s="13" t="str">
        <v/>
      </c>
      <c r="T35" s="8" t="str">
        <f t="shared" si="6"/>
        <v/>
      </c>
      <c r="U35" s="18" t="str" cm="1">
        <f t="array" ref="U35">IF($L35,INDEX(zTippingResultsByGroup[],$J35,U$11),"")</f>
        <v/>
      </c>
      <c r="V35" s="18" t="str" cm="1">
        <f t="array" ref="V35">IF($L35,INDEX(zTippingResultsByGroup[],$J35,V$11),"")</f>
        <v/>
      </c>
      <c r="W35" s="18" t="str" cm="1">
        <f t="array" ref="W35">IF($L35,INDEX(zTippingResultsByGroup[],$J35,W$11),"")</f>
        <v/>
      </c>
      <c r="X35" s="27" t="str" cm="1">
        <f t="array" ref="X35">IF($L35,INDEX(zTippingResultsByGroup[],$J35,X$11),"")</f>
        <v/>
      </c>
      <c r="Y35" s="13" t="str" cm="1">
        <f t="array" ref="Y35">LEFT(IF($L35,INDEX(zTippingResultsByGroup[],$J35,Y$11),""),1)</f>
        <v/>
      </c>
      <c r="Z35" s="13" t="str" cm="1">
        <f t="array" ref="Z35">LEFT(IF($L35,INDEX(zTippingResultsByGroup[],$J35,Z$11),""),1)</f>
        <v/>
      </c>
      <c r="AA35" s="13" t="str" cm="1">
        <f t="array" ref="AA35">LEFT(IF($L35,INDEX(zTippingResultsByGroup[],$J35,AA$11),""),1)</f>
        <v/>
      </c>
      <c r="AB35" s="8" t="str" cm="1">
        <f t="array" ref="AB35">IF($L35,INDEX(zTippingResultsByGroup[],$J35,AB$11),"")</f>
        <v/>
      </c>
      <c r="AC35" s="10"/>
      <c r="AD35" s="8"/>
      <c r="AE35" s="10"/>
      <c r="AF35" s="12"/>
      <c r="AG35" s="11" t="b">
        <f t="shared" si="2"/>
        <v>0</v>
      </c>
      <c r="AH35" s="18" t="str" cm="1">
        <f t="array" ref="AH35">IF($L35,INDEX(zTippingResultsByGroup[],$J35,AH$11),"")</f>
        <v/>
      </c>
      <c r="AI35" s="12"/>
      <c r="AJ35" s="12" t="b">
        <f t="shared" si="3"/>
        <v>1</v>
      </c>
      <c r="AK35" s="12" t="b">
        <f t="shared" si="4"/>
        <v>0</v>
      </c>
      <c r="AL35" s="12"/>
      <c r="AM35" s="12"/>
      <c r="AN35" s="12"/>
      <c r="AO35" s="12"/>
      <c r="AP35" s="12"/>
      <c r="AQ35" s="12"/>
      <c r="AR35" s="12"/>
      <c r="AS35" s="12"/>
      <c r="AT35" s="19"/>
    </row>
    <row r="36" spans="1:46" x14ac:dyDescent="0.3">
      <c r="A36" s="4">
        <v>23</v>
      </c>
      <c r="B36" s="8" cm="1">
        <f t="array" ref="B36">INDEX(zTippingResultsByGroup[],$J36,B$11)</f>
        <v>205</v>
      </c>
      <c r="C36" s="8" t="b">
        <v>1</v>
      </c>
      <c r="D36" s="8" t="b" cm="1">
        <f t="array" ref="D36">INDEX(zTippingResultsByGroup[],$J36,D$11)&lt;&gt;0</f>
        <v>0</v>
      </c>
      <c r="E36" s="8"/>
      <c r="F36" s="8"/>
      <c r="G36" s="8">
        <f t="shared" si="5"/>
        <v>5</v>
      </c>
      <c r="H36" s="8" t="b">
        <f t="shared" si="7"/>
        <v>0</v>
      </c>
      <c r="I36" s="8">
        <v>23</v>
      </c>
      <c r="J36" s="8">
        <f t="shared" si="8"/>
        <v>113</v>
      </c>
      <c r="K36" s="8" cm="1">
        <f t="array" ref="K36">INDEX(zTippingResultsByGroup[],$J36,K$11)</f>
        <v>8</v>
      </c>
      <c r="L36" s="8" t="b">
        <f t="shared" si="0"/>
        <v>0</v>
      </c>
      <c r="M36" s="8">
        <f>_xlfn.XLOOKUP($B36,Results!$A$11:$A$184,Results!$M$11:$M$184,,0)</f>
        <v>23</v>
      </c>
      <c r="N36" s="8" t="str" cm="1">
        <f t="array" ref="N36">IF($L36,INDEX(zTippingResultsByGroup[],$J36,N$11),"")</f>
        <v/>
      </c>
      <c r="O36" s="8" t="str" cm="1">
        <f t="array" ref="O36">IF($L36,INDEX(zTippingResultsByGroup[],$J36,O$11),"")</f>
        <v/>
      </c>
      <c r="P36" s="8"/>
      <c r="Q36" s="8"/>
      <c r="R36" s="20" t="str">
        <f t="shared" si="1"/>
        <v/>
      </c>
      <c r="S36" s="13" t="str">
        <v/>
      </c>
      <c r="T36" s="8" t="str">
        <f t="shared" si="6"/>
        <v/>
      </c>
      <c r="U36" s="18" t="str" cm="1">
        <f t="array" ref="U36">IF($L36,INDEX(zTippingResultsByGroup[],$J36,U$11),"")</f>
        <v/>
      </c>
      <c r="V36" s="18" t="str" cm="1">
        <f t="array" ref="V36">IF($L36,INDEX(zTippingResultsByGroup[],$J36,V$11),"")</f>
        <v/>
      </c>
      <c r="W36" s="18" t="str" cm="1">
        <f t="array" ref="W36">IF($L36,INDEX(zTippingResultsByGroup[],$J36,W$11),"")</f>
        <v/>
      </c>
      <c r="X36" s="27" t="str" cm="1">
        <f t="array" ref="X36">IF($L36,INDEX(zTippingResultsByGroup[],$J36,X$11),"")</f>
        <v/>
      </c>
      <c r="Y36" s="13" t="str" cm="1">
        <f t="array" ref="Y36">LEFT(IF($L36,INDEX(zTippingResultsByGroup[],$J36,Y$11),""),1)</f>
        <v/>
      </c>
      <c r="Z36" s="13" t="str" cm="1">
        <f t="array" ref="Z36">LEFT(IF($L36,INDEX(zTippingResultsByGroup[],$J36,Z$11),""),1)</f>
        <v/>
      </c>
      <c r="AA36" s="13" t="str" cm="1">
        <f t="array" ref="AA36">LEFT(IF($L36,INDEX(zTippingResultsByGroup[],$J36,AA$11),""),1)</f>
        <v/>
      </c>
      <c r="AB36" s="8" t="str" cm="1">
        <f t="array" ref="AB36">IF($L36,INDEX(zTippingResultsByGroup[],$J36,AB$11),"")</f>
        <v/>
      </c>
      <c r="AC36" s="10"/>
      <c r="AD36" s="8"/>
      <c r="AE36" s="10"/>
      <c r="AF36" s="12"/>
      <c r="AG36" s="11" t="b">
        <f t="shared" si="2"/>
        <v>0</v>
      </c>
      <c r="AH36" s="18" t="str" cm="1">
        <f t="array" ref="AH36">IF($L36,INDEX(zTippingResultsByGroup[],$J36,AH$11),"")</f>
        <v/>
      </c>
      <c r="AI36" s="12"/>
      <c r="AJ36" s="12" t="b">
        <f t="shared" si="3"/>
        <v>1</v>
      </c>
      <c r="AK36" s="12" t="b">
        <f t="shared" si="4"/>
        <v>0</v>
      </c>
      <c r="AL36" s="12"/>
      <c r="AM36" s="12"/>
      <c r="AN36" s="12"/>
      <c r="AO36" s="12"/>
      <c r="AP36" s="12"/>
      <c r="AQ36" s="12"/>
      <c r="AR36" s="12"/>
      <c r="AS36" s="12"/>
      <c r="AT36" s="19"/>
    </row>
    <row r="37" spans="1:46" x14ac:dyDescent="0.3">
      <c r="A37" s="4">
        <v>24</v>
      </c>
      <c r="B37" s="8" cm="1">
        <f t="array" ref="B37">INDEX(zTippingResultsByGroup[],$J37,B$11)</f>
        <v>75</v>
      </c>
      <c r="C37" s="8" t="b">
        <v>1</v>
      </c>
      <c r="D37" s="8" t="b" cm="1">
        <f t="array" ref="D37">INDEX(zTippingResultsByGroup[],$J37,D$11)&lt;&gt;0</f>
        <v>1</v>
      </c>
      <c r="E37" s="8"/>
      <c r="F37" s="8"/>
      <c r="G37" s="8">
        <f t="shared" si="5"/>
        <v>1</v>
      </c>
      <c r="H37" s="8" t="b">
        <f t="shared" si="7"/>
        <v>0</v>
      </c>
      <c r="I37" s="8">
        <v>24</v>
      </c>
      <c r="J37" s="8">
        <f t="shared" si="8"/>
        <v>114</v>
      </c>
      <c r="K37" s="8" cm="1">
        <f t="array" ref="K37">INDEX(zTippingResultsByGroup[],$J37,K$11)</f>
        <v>8</v>
      </c>
      <c r="L37" s="8" t="b">
        <f t="shared" si="0"/>
        <v>0</v>
      </c>
      <c r="M37" s="8">
        <f>_xlfn.XLOOKUP($B37,Results!$A$11:$A$184,Results!$M$11:$M$184,,0)</f>
        <v>23</v>
      </c>
      <c r="N37" s="8" t="str" cm="1">
        <f t="array" ref="N37">IF($L37,INDEX(zTippingResultsByGroup[],$J37,N$11),"")</f>
        <v/>
      </c>
      <c r="O37" s="8" t="str" cm="1">
        <f t="array" ref="O37">IF($L37,INDEX(zTippingResultsByGroup[],$J37,O$11),"")</f>
        <v/>
      </c>
      <c r="P37" s="8"/>
      <c r="Q37" s="8"/>
      <c r="R37" s="20" t="str">
        <f t="shared" si="1"/>
        <v/>
      </c>
      <c r="S37" s="13" t="str">
        <v/>
      </c>
      <c r="T37" s="8" t="str">
        <f t="shared" si="6"/>
        <v/>
      </c>
      <c r="U37" s="18" t="str" cm="1">
        <f t="array" ref="U37">IF($L37,INDEX(zTippingResultsByGroup[],$J37,U$11),"")</f>
        <v/>
      </c>
      <c r="V37" s="18" t="str" cm="1">
        <f t="array" ref="V37">IF($L37,INDEX(zTippingResultsByGroup[],$J37,V$11),"")</f>
        <v/>
      </c>
      <c r="W37" s="18" t="str" cm="1">
        <f t="array" ref="W37">IF($L37,INDEX(zTippingResultsByGroup[],$J37,W$11),"")</f>
        <v/>
      </c>
      <c r="X37" s="27" t="str" cm="1">
        <f t="array" ref="X37">IF($L37,INDEX(zTippingResultsByGroup[],$J37,X$11),"")</f>
        <v/>
      </c>
      <c r="Y37" s="13" t="str" cm="1">
        <f t="array" ref="Y37">LEFT(IF($L37,INDEX(zTippingResultsByGroup[],$J37,Y$11),""),1)</f>
        <v/>
      </c>
      <c r="Z37" s="13" t="str" cm="1">
        <f t="array" ref="Z37">LEFT(IF($L37,INDEX(zTippingResultsByGroup[],$J37,Z$11),""),1)</f>
        <v/>
      </c>
      <c r="AA37" s="13" t="str" cm="1">
        <f t="array" ref="AA37">LEFT(IF($L37,INDEX(zTippingResultsByGroup[],$J37,AA$11),""),1)</f>
        <v/>
      </c>
      <c r="AB37" s="8" t="str" cm="1">
        <f t="array" ref="AB37">IF($L37,INDEX(zTippingResultsByGroup[],$J37,AB$11),"")</f>
        <v/>
      </c>
      <c r="AC37" s="10"/>
      <c r="AD37" s="8"/>
      <c r="AE37" s="10"/>
      <c r="AF37" s="12"/>
      <c r="AG37" s="11" t="b">
        <f t="shared" si="2"/>
        <v>0</v>
      </c>
      <c r="AH37" s="18" t="str" cm="1">
        <f t="array" ref="AH37">IF($L37,INDEX(zTippingResultsByGroup[],$J37,AH$11),"")</f>
        <v/>
      </c>
      <c r="AI37" s="12"/>
      <c r="AJ37" s="12" t="b">
        <f t="shared" si="3"/>
        <v>1</v>
      </c>
      <c r="AK37" s="12" t="b">
        <f t="shared" si="4"/>
        <v>0</v>
      </c>
      <c r="AL37" s="12"/>
      <c r="AM37" s="12"/>
      <c r="AN37" s="12"/>
      <c r="AO37" s="12"/>
      <c r="AP37" s="12"/>
      <c r="AQ37" s="12"/>
      <c r="AR37" s="12"/>
      <c r="AS37" s="12"/>
      <c r="AT37" s="19"/>
    </row>
    <row r="38" spans="1:46" s="9" customFormat="1" x14ac:dyDescent="0.3">
      <c r="A38" s="9">
        <v>25</v>
      </c>
      <c r="B38" s="8" cm="1">
        <f t="array" ref="B38">INDEX(zTippingResultsByGroup[],$J38,B$11)</f>
        <v>45</v>
      </c>
      <c r="C38" s="8" t="b">
        <v>1</v>
      </c>
      <c r="D38" s="8" t="b" cm="1">
        <f t="array" ref="D38">INDEX(zTippingResultsByGroup[],$J38,D$11)&lt;&gt;0</f>
        <v>1</v>
      </c>
      <c r="E38" s="8"/>
      <c r="F38" s="8"/>
      <c r="G38" s="8">
        <f t="shared" si="5"/>
        <v>2</v>
      </c>
      <c r="H38" s="8" t="b">
        <f t="shared" si="7"/>
        <v>0</v>
      </c>
      <c r="I38" s="8">
        <v>25</v>
      </c>
      <c r="J38" s="8">
        <f t="shared" si="8"/>
        <v>115</v>
      </c>
      <c r="K38" s="8" cm="1">
        <f t="array" ref="K38">INDEX(zTippingResultsByGroup[],$J38,K$11)</f>
        <v>8</v>
      </c>
      <c r="L38" s="8" t="b">
        <f t="shared" si="0"/>
        <v>0</v>
      </c>
      <c r="M38" s="8">
        <f>_xlfn.XLOOKUP($B38,Results!$A$11:$A$184,Results!$M$11:$M$184,,0)</f>
        <v>62</v>
      </c>
      <c r="N38" s="8" t="str" cm="1">
        <f t="array" ref="N38">IF($L38,INDEX(zTippingResultsByGroup[],$J38,N$11),"")</f>
        <v/>
      </c>
      <c r="O38" s="8" t="str" cm="1">
        <f t="array" ref="O38">IF($L38,INDEX(zTippingResultsByGroup[],$J38,O$11),"")</f>
        <v/>
      </c>
      <c r="P38" s="8"/>
      <c r="Q38" s="8"/>
      <c r="R38" s="20" t="str">
        <f t="shared" si="1"/>
        <v/>
      </c>
      <c r="S38" s="13" t="str">
        <v/>
      </c>
      <c r="T38" s="8" t="str">
        <f t="shared" si="6"/>
        <v/>
      </c>
      <c r="U38" s="18" t="str" cm="1">
        <f t="array" ref="U38">IF($L38,INDEX(zTippingResultsByGroup[],$J38,U$11),"")</f>
        <v/>
      </c>
      <c r="V38" s="18" t="str" cm="1">
        <f t="array" ref="V38">IF($L38,INDEX(zTippingResultsByGroup[],$J38,V$11),"")</f>
        <v/>
      </c>
      <c r="W38" s="18" t="str" cm="1">
        <f t="array" ref="W38">IF($L38,INDEX(zTippingResultsByGroup[],$J38,W$11),"")</f>
        <v/>
      </c>
      <c r="X38" s="27" t="str" cm="1">
        <f t="array" ref="X38">IF($L38,INDEX(zTippingResultsByGroup[],$J38,X$11),"")</f>
        <v/>
      </c>
      <c r="Y38" s="13" t="str" cm="1">
        <f t="array" ref="Y38">LEFT(IF($L38,INDEX(zTippingResultsByGroup[],$J38,Y$11),""),1)</f>
        <v/>
      </c>
      <c r="Z38" s="13" t="str" cm="1">
        <f t="array" ref="Z38">LEFT(IF($L38,INDEX(zTippingResultsByGroup[],$J38,Z$11),""),1)</f>
        <v/>
      </c>
      <c r="AA38" s="13" t="str" cm="1">
        <f t="array" ref="AA38">LEFT(IF($L38,INDEX(zTippingResultsByGroup[],$J38,AA$11),""),1)</f>
        <v/>
      </c>
      <c r="AB38" s="8" t="str" cm="1">
        <f t="array" ref="AB38">IF($L38,INDEX(zTippingResultsByGroup[],$J38,AB$11),"")</f>
        <v/>
      </c>
      <c r="AC38" s="10"/>
      <c r="AD38" s="8"/>
      <c r="AE38" s="10"/>
      <c r="AF38" s="12"/>
      <c r="AG38" s="11" t="b">
        <f t="shared" si="2"/>
        <v>0</v>
      </c>
      <c r="AH38" s="18" t="str" cm="1">
        <f t="array" ref="AH38">IF($L38,INDEX(zTippingResultsByGroup[],$J38,AH$11),"")</f>
        <v/>
      </c>
      <c r="AI38" s="12"/>
      <c r="AJ38" s="12" t="b">
        <f t="shared" si="3"/>
        <v>1</v>
      </c>
      <c r="AK38" s="12" t="b">
        <f t="shared" si="4"/>
        <v>0</v>
      </c>
      <c r="AL38" s="12"/>
      <c r="AM38" s="12"/>
      <c r="AN38" s="12"/>
      <c r="AO38" s="12"/>
      <c r="AP38" s="12"/>
      <c r="AQ38" s="12"/>
      <c r="AR38" s="12"/>
      <c r="AS38" s="12"/>
      <c r="AT38" s="19"/>
    </row>
    <row r="39" spans="1:46" x14ac:dyDescent="0.3">
      <c r="A39" s="4">
        <v>26</v>
      </c>
      <c r="B39" s="8" cm="1">
        <f t="array" ref="B39">INDEX(zTippingResultsByGroup[],$J39,B$11)</f>
        <v>84</v>
      </c>
      <c r="C39" s="8" t="b">
        <v>1</v>
      </c>
      <c r="D39" s="8" t="b" cm="1">
        <f t="array" ref="D39">INDEX(zTippingResultsByGroup[],$J39,D$11)&lt;&gt;0</f>
        <v>1</v>
      </c>
      <c r="E39" s="8"/>
      <c r="F39" s="8"/>
      <c r="G39" s="8">
        <f t="shared" si="5"/>
        <v>3</v>
      </c>
      <c r="H39" s="8" t="b">
        <f t="shared" si="7"/>
        <v>0</v>
      </c>
      <c r="I39" s="8">
        <v>26</v>
      </c>
      <c r="J39" s="8">
        <f t="shared" si="8"/>
        <v>116</v>
      </c>
      <c r="K39" s="8" cm="1">
        <f t="array" ref="K39">INDEX(zTippingResultsByGroup[],$J39,K$11)</f>
        <v>8</v>
      </c>
      <c r="L39" s="8" t="b">
        <f t="shared" si="0"/>
        <v>0</v>
      </c>
      <c r="M39" s="8">
        <f>_xlfn.XLOOKUP($B39,Results!$A$11:$A$184,Results!$M$11:$M$184,,0)</f>
        <v>62</v>
      </c>
      <c r="N39" s="8" t="str" cm="1">
        <f t="array" ref="N39">IF($L39,INDEX(zTippingResultsByGroup[],$J39,N$11),"")</f>
        <v/>
      </c>
      <c r="O39" s="8" t="str" cm="1">
        <f t="array" ref="O39">IF($L39,INDEX(zTippingResultsByGroup[],$J39,O$11),"")</f>
        <v/>
      </c>
      <c r="P39" s="8"/>
      <c r="Q39" s="8"/>
      <c r="R39" s="20" t="str">
        <f t="shared" si="1"/>
        <v/>
      </c>
      <c r="S39" s="13" t="str">
        <v/>
      </c>
      <c r="T39" s="8" t="str">
        <f t="shared" si="6"/>
        <v/>
      </c>
      <c r="U39" s="18" t="str" cm="1">
        <f t="array" ref="U39">IF($L39,INDEX(zTippingResultsByGroup[],$J39,U$11),"")</f>
        <v/>
      </c>
      <c r="V39" s="18" t="str" cm="1">
        <f t="array" ref="V39">IF($L39,INDEX(zTippingResultsByGroup[],$J39,V$11),"")</f>
        <v/>
      </c>
      <c r="W39" s="18" t="str" cm="1">
        <f t="array" ref="W39">IF($L39,INDEX(zTippingResultsByGroup[],$J39,W$11),"")</f>
        <v/>
      </c>
      <c r="X39" s="27" t="str" cm="1">
        <f t="array" ref="X39">IF($L39,INDEX(zTippingResultsByGroup[],$J39,X$11),"")</f>
        <v/>
      </c>
      <c r="Y39" s="13" t="str" cm="1">
        <f t="array" ref="Y39">LEFT(IF($L39,INDEX(zTippingResultsByGroup[],$J39,Y$11),""),1)</f>
        <v/>
      </c>
      <c r="Z39" s="13" t="str" cm="1">
        <f t="array" ref="Z39">LEFT(IF($L39,INDEX(zTippingResultsByGroup[],$J39,Z$11),""),1)</f>
        <v/>
      </c>
      <c r="AA39" s="13" t="str" cm="1">
        <f t="array" ref="AA39">LEFT(IF($L39,INDEX(zTippingResultsByGroup[],$J39,AA$11),""),1)</f>
        <v/>
      </c>
      <c r="AB39" s="8" t="str" cm="1">
        <f t="array" ref="AB39">IF($L39,INDEX(zTippingResultsByGroup[],$J39,AB$11),"")</f>
        <v/>
      </c>
      <c r="AC39" s="10"/>
      <c r="AD39" s="8"/>
      <c r="AE39" s="10"/>
      <c r="AF39" s="12"/>
      <c r="AG39" s="11" t="b">
        <f t="shared" si="2"/>
        <v>0</v>
      </c>
      <c r="AH39" s="18" t="str" cm="1">
        <f t="array" ref="AH39">IF($L39,INDEX(zTippingResultsByGroup[],$J39,AH$11),"")</f>
        <v/>
      </c>
      <c r="AI39" s="12"/>
      <c r="AJ39" s="12" t="b">
        <f t="shared" si="3"/>
        <v>1</v>
      </c>
      <c r="AK39" s="12" t="b">
        <f t="shared" si="4"/>
        <v>0</v>
      </c>
      <c r="AL39" s="12"/>
      <c r="AM39" s="12"/>
      <c r="AN39" s="12"/>
      <c r="AO39" s="12"/>
      <c r="AP39" s="12"/>
      <c r="AQ39" s="12"/>
      <c r="AR39" s="12"/>
      <c r="AS39" s="12"/>
      <c r="AT39" s="19"/>
    </row>
    <row r="40" spans="1:46" x14ac:dyDescent="0.3">
      <c r="A40" s="4">
        <v>27</v>
      </c>
      <c r="B40" s="8" cm="1">
        <f t="array" ref="B40">INDEX(zTippingResultsByGroup[],$J40,B$11)</f>
        <v>85</v>
      </c>
      <c r="C40" s="8" t="b">
        <v>1</v>
      </c>
      <c r="D40" s="8" t="b" cm="1">
        <f t="array" ref="D40">INDEX(zTippingResultsByGroup[],$J40,D$11)&lt;&gt;0</f>
        <v>1</v>
      </c>
      <c r="E40" s="8"/>
      <c r="F40" s="8"/>
      <c r="G40" s="8">
        <f t="shared" si="5"/>
        <v>4</v>
      </c>
      <c r="H40" s="8" t="b">
        <f t="shared" si="7"/>
        <v>0</v>
      </c>
      <c r="I40" s="8">
        <v>27</v>
      </c>
      <c r="J40" s="8">
        <f t="shared" si="8"/>
        <v>117</v>
      </c>
      <c r="K40" s="8" cm="1">
        <f t="array" ref="K40">INDEX(zTippingResultsByGroup[],$J40,K$11)</f>
        <v>8</v>
      </c>
      <c r="L40" s="8" t="b">
        <f t="shared" si="0"/>
        <v>0</v>
      </c>
      <c r="M40" s="8">
        <f>_xlfn.XLOOKUP($B40,Results!$A$11:$A$184,Results!$M$11:$M$184,,0)</f>
        <v>62</v>
      </c>
      <c r="N40" s="8" t="str" cm="1">
        <f t="array" ref="N40">IF($L40,INDEX(zTippingResultsByGroup[],$J40,N$11),"")</f>
        <v/>
      </c>
      <c r="O40" s="8" t="str" cm="1">
        <f t="array" ref="O40">IF($L40,INDEX(zTippingResultsByGroup[],$J40,O$11),"")</f>
        <v/>
      </c>
      <c r="P40" s="8"/>
      <c r="Q40" s="8"/>
      <c r="R40" s="20" t="str">
        <f t="shared" si="1"/>
        <v/>
      </c>
      <c r="S40" s="13" t="str">
        <v/>
      </c>
      <c r="T40" s="8" t="str">
        <f t="shared" si="6"/>
        <v/>
      </c>
      <c r="U40" s="18" t="str" cm="1">
        <f t="array" ref="U40">IF($L40,INDEX(zTippingResultsByGroup[],$J40,U$11),"")</f>
        <v/>
      </c>
      <c r="V40" s="18" t="str" cm="1">
        <f t="array" ref="V40">IF($L40,INDEX(zTippingResultsByGroup[],$J40,V$11),"")</f>
        <v/>
      </c>
      <c r="W40" s="18" t="str" cm="1">
        <f t="array" ref="W40">IF($L40,INDEX(zTippingResultsByGroup[],$J40,W$11),"")</f>
        <v/>
      </c>
      <c r="X40" s="27" t="str" cm="1">
        <f t="array" ref="X40">IF($L40,INDEX(zTippingResultsByGroup[],$J40,X$11),"")</f>
        <v/>
      </c>
      <c r="Y40" s="13" t="str" cm="1">
        <f t="array" ref="Y40">LEFT(IF($L40,INDEX(zTippingResultsByGroup[],$J40,Y$11),""),1)</f>
        <v/>
      </c>
      <c r="Z40" s="13" t="str" cm="1">
        <f t="array" ref="Z40">LEFT(IF($L40,INDEX(zTippingResultsByGroup[],$J40,Z$11),""),1)</f>
        <v/>
      </c>
      <c r="AA40" s="13" t="str" cm="1">
        <f t="array" ref="AA40">LEFT(IF($L40,INDEX(zTippingResultsByGroup[],$J40,AA$11),""),1)</f>
        <v/>
      </c>
      <c r="AB40" s="8" t="str" cm="1">
        <f t="array" ref="AB40">IF($L40,INDEX(zTippingResultsByGroup[],$J40,AB$11),"")</f>
        <v/>
      </c>
      <c r="AC40" s="10"/>
      <c r="AD40" s="8"/>
      <c r="AE40" s="10"/>
      <c r="AF40" s="12"/>
      <c r="AG40" s="11" t="b">
        <f t="shared" si="2"/>
        <v>0</v>
      </c>
      <c r="AH40" s="18" t="str" cm="1">
        <f t="array" ref="AH40">IF($L40,INDEX(zTippingResultsByGroup[],$J40,AH$11),"")</f>
        <v/>
      </c>
      <c r="AI40" s="12"/>
      <c r="AJ40" s="12" t="b">
        <f t="shared" si="3"/>
        <v>1</v>
      </c>
      <c r="AK40" s="12" t="b">
        <f t="shared" si="4"/>
        <v>0</v>
      </c>
      <c r="AL40" s="12"/>
      <c r="AM40" s="12"/>
      <c r="AN40" s="12"/>
      <c r="AO40" s="12"/>
      <c r="AP40" s="12"/>
      <c r="AQ40" s="12"/>
      <c r="AR40" s="12"/>
      <c r="AS40" s="12"/>
      <c r="AT40" s="19"/>
    </row>
    <row r="41" spans="1:46" x14ac:dyDescent="0.3">
      <c r="A41" s="4">
        <v>28</v>
      </c>
      <c r="B41" s="8" cm="1">
        <f t="array" ref="B41">INDEX(zTippingResultsByGroup[],$J41,B$11)</f>
        <v>119</v>
      </c>
      <c r="C41" s="8" t="b">
        <v>1</v>
      </c>
      <c r="D41" s="8" t="b" cm="1">
        <f t="array" ref="D41">INDEX(zTippingResultsByGroup[],$J41,D$11)&lt;&gt;0</f>
        <v>0</v>
      </c>
      <c r="E41" s="8"/>
      <c r="F41" s="8"/>
      <c r="G41" s="8">
        <f t="shared" si="5"/>
        <v>5</v>
      </c>
      <c r="H41" s="8" t="b">
        <f t="shared" si="7"/>
        <v>0</v>
      </c>
      <c r="I41" s="8">
        <v>28</v>
      </c>
      <c r="J41" s="8">
        <f t="shared" si="8"/>
        <v>118</v>
      </c>
      <c r="K41" s="8" cm="1">
        <f t="array" ref="K41">INDEX(zTippingResultsByGroup[],$J41,K$11)</f>
        <v>8</v>
      </c>
      <c r="L41" s="8" t="b">
        <f t="shared" si="0"/>
        <v>0</v>
      </c>
      <c r="M41" s="8">
        <f>_xlfn.XLOOKUP($B41,Results!$A$11:$A$184,Results!$M$11:$M$184,,0)</f>
        <v>62</v>
      </c>
      <c r="N41" s="8" t="str" cm="1">
        <f t="array" ref="N41">IF($L41,INDEX(zTippingResultsByGroup[],$J41,N$11),"")</f>
        <v/>
      </c>
      <c r="O41" s="8" t="str" cm="1">
        <f t="array" ref="O41">IF($L41,INDEX(zTippingResultsByGroup[],$J41,O$11),"")</f>
        <v/>
      </c>
      <c r="P41" s="8"/>
      <c r="Q41" s="8"/>
      <c r="R41" s="20" t="str">
        <f t="shared" si="1"/>
        <v/>
      </c>
      <c r="S41" s="13" t="str">
        <v/>
      </c>
      <c r="T41" s="8" t="str">
        <f t="shared" si="6"/>
        <v/>
      </c>
      <c r="U41" s="18" t="str" cm="1">
        <f t="array" ref="U41">IF($L41,INDEX(zTippingResultsByGroup[],$J41,U$11),"")</f>
        <v/>
      </c>
      <c r="V41" s="18" t="str" cm="1">
        <f t="array" ref="V41">IF($L41,INDEX(zTippingResultsByGroup[],$J41,V$11),"")</f>
        <v/>
      </c>
      <c r="W41" s="18" t="str" cm="1">
        <f t="array" ref="W41">IF($L41,INDEX(zTippingResultsByGroup[],$J41,W$11),"")</f>
        <v/>
      </c>
      <c r="X41" s="27" t="str" cm="1">
        <f t="array" ref="X41">IF($L41,INDEX(zTippingResultsByGroup[],$J41,X$11),"")</f>
        <v/>
      </c>
      <c r="Y41" s="13" t="str" cm="1">
        <f t="array" ref="Y41">LEFT(IF($L41,INDEX(zTippingResultsByGroup[],$J41,Y$11),""),1)</f>
        <v/>
      </c>
      <c r="Z41" s="13" t="str" cm="1">
        <f t="array" ref="Z41">LEFT(IF($L41,INDEX(zTippingResultsByGroup[],$J41,Z$11),""),1)</f>
        <v/>
      </c>
      <c r="AA41" s="13" t="str" cm="1">
        <f t="array" ref="AA41">LEFT(IF($L41,INDEX(zTippingResultsByGroup[],$J41,AA$11),""),1)</f>
        <v/>
      </c>
      <c r="AB41" s="8" t="str" cm="1">
        <f t="array" ref="AB41">IF($L41,INDEX(zTippingResultsByGroup[],$J41,AB$11),"")</f>
        <v/>
      </c>
      <c r="AC41" s="10"/>
      <c r="AD41" s="8"/>
      <c r="AE41" s="10"/>
      <c r="AF41" s="12"/>
      <c r="AG41" s="11" t="b">
        <f t="shared" si="2"/>
        <v>0</v>
      </c>
      <c r="AH41" s="18" t="str" cm="1">
        <f t="array" ref="AH41">IF($L41,INDEX(zTippingResultsByGroup[],$J41,AH$11),"")</f>
        <v/>
      </c>
      <c r="AI41" s="12"/>
      <c r="AJ41" s="12" t="b">
        <f t="shared" si="3"/>
        <v>1</v>
      </c>
      <c r="AK41" s="12" t="b">
        <f t="shared" si="4"/>
        <v>0</v>
      </c>
      <c r="AL41" s="12"/>
      <c r="AM41" s="12"/>
      <c r="AN41" s="12"/>
      <c r="AO41" s="12"/>
      <c r="AP41" s="12"/>
      <c r="AQ41" s="12"/>
      <c r="AR41" s="12"/>
      <c r="AS41" s="12"/>
      <c r="AT41" s="19"/>
    </row>
    <row r="42" spans="1:46" x14ac:dyDescent="0.3">
      <c r="A42" s="4">
        <v>29</v>
      </c>
      <c r="B42" s="8" cm="1">
        <f t="array" ref="B42">INDEX(zTippingResultsByGroup[],$J42,B$11)</f>
        <v>112</v>
      </c>
      <c r="C42" s="8" t="b">
        <v>1</v>
      </c>
      <c r="D42" s="8" t="b" cm="1">
        <f t="array" ref="D42">INDEX(zTippingResultsByGroup[],$J42,D$11)&lt;&gt;0</f>
        <v>1</v>
      </c>
      <c r="E42" s="8"/>
      <c r="F42" s="8"/>
      <c r="G42" s="8">
        <f t="shared" si="5"/>
        <v>1</v>
      </c>
      <c r="H42" s="8" t="b">
        <f t="shared" si="7"/>
        <v>0</v>
      </c>
      <c r="I42" s="8">
        <v>29</v>
      </c>
      <c r="J42" s="8">
        <f t="shared" si="8"/>
        <v>119</v>
      </c>
      <c r="K42" s="8" cm="1">
        <f t="array" ref="K42">INDEX(zTippingResultsByGroup[],$J42,K$11)</f>
        <v>8</v>
      </c>
      <c r="L42" s="8" t="b">
        <f t="shared" si="0"/>
        <v>0</v>
      </c>
      <c r="M42" s="8">
        <f>_xlfn.XLOOKUP($B42,Results!$A$11:$A$184,Results!$M$11:$M$184,,0)</f>
        <v>62</v>
      </c>
      <c r="N42" s="8" t="str" cm="1">
        <f t="array" ref="N42">IF($L42,INDEX(zTippingResultsByGroup[],$J42,N$11),"")</f>
        <v/>
      </c>
      <c r="O42" s="8" t="str" cm="1">
        <f t="array" ref="O42">IF($L42,INDEX(zTippingResultsByGroup[],$J42,O$11),"")</f>
        <v/>
      </c>
      <c r="P42" s="8"/>
      <c r="Q42" s="8"/>
      <c r="R42" s="20" t="str">
        <f t="shared" si="1"/>
        <v/>
      </c>
      <c r="S42" s="13" t="str">
        <v/>
      </c>
      <c r="T42" s="8" t="str">
        <f t="shared" si="6"/>
        <v/>
      </c>
      <c r="U42" s="18" t="str" cm="1">
        <f t="array" ref="U42">IF($L42,INDEX(zTippingResultsByGroup[],$J42,U$11),"")</f>
        <v/>
      </c>
      <c r="V42" s="18" t="str" cm="1">
        <f t="array" ref="V42">IF($L42,INDEX(zTippingResultsByGroup[],$J42,V$11),"")</f>
        <v/>
      </c>
      <c r="W42" s="18" t="str" cm="1">
        <f t="array" ref="W42">IF($L42,INDEX(zTippingResultsByGroup[],$J42,W$11),"")</f>
        <v/>
      </c>
      <c r="X42" s="27" t="str" cm="1">
        <f t="array" ref="X42">IF($L42,INDEX(zTippingResultsByGroup[],$J42,X$11),"")</f>
        <v/>
      </c>
      <c r="Y42" s="13" t="str" cm="1">
        <f t="array" ref="Y42">LEFT(IF($L42,INDEX(zTippingResultsByGroup[],$J42,Y$11),""),1)</f>
        <v/>
      </c>
      <c r="Z42" s="13" t="str" cm="1">
        <f t="array" ref="Z42">LEFT(IF($L42,INDEX(zTippingResultsByGroup[],$J42,Z$11),""),1)</f>
        <v/>
      </c>
      <c r="AA42" s="13" t="str" cm="1">
        <f t="array" ref="AA42">LEFT(IF($L42,INDEX(zTippingResultsByGroup[],$J42,AA$11),""),1)</f>
        <v/>
      </c>
      <c r="AB42" s="8" t="str" cm="1">
        <f t="array" ref="AB42">IF($L42,INDEX(zTippingResultsByGroup[],$J42,AB$11),"")</f>
        <v/>
      </c>
      <c r="AC42" s="10"/>
      <c r="AD42" s="8"/>
      <c r="AE42" s="10"/>
      <c r="AF42" s="12"/>
      <c r="AG42" s="11" t="b">
        <f t="shared" si="2"/>
        <v>0</v>
      </c>
      <c r="AH42" s="18" t="str" cm="1">
        <f t="array" ref="AH42">IF($L42,INDEX(zTippingResultsByGroup[],$J42,AH$11),"")</f>
        <v/>
      </c>
      <c r="AI42" s="12"/>
      <c r="AJ42" s="12" t="b">
        <f t="shared" si="3"/>
        <v>1</v>
      </c>
      <c r="AK42" s="12" t="b">
        <f t="shared" si="4"/>
        <v>0</v>
      </c>
      <c r="AL42" s="12"/>
      <c r="AM42" s="12"/>
      <c r="AN42" s="12"/>
      <c r="AO42" s="12"/>
      <c r="AP42" s="12"/>
      <c r="AQ42" s="12"/>
      <c r="AR42" s="12"/>
      <c r="AS42" s="12"/>
      <c r="AT42" s="19"/>
    </row>
    <row r="43" spans="1:46" x14ac:dyDescent="0.3">
      <c r="A43" s="4">
        <v>30</v>
      </c>
      <c r="B43" s="8" cm="1">
        <f t="array" ref="B43">INDEX(zTippingResultsByGroup[],$J43,B$11)</f>
        <v>115</v>
      </c>
      <c r="C43" s="8" t="b">
        <v>1</v>
      </c>
      <c r="D43" s="8" t="b" cm="1">
        <f t="array" ref="D43">INDEX(zTippingResultsByGroup[],$J43,D$11)&lt;&gt;0</f>
        <v>0</v>
      </c>
      <c r="E43" s="8"/>
      <c r="F43" s="8"/>
      <c r="G43" s="8">
        <f t="shared" si="5"/>
        <v>2</v>
      </c>
      <c r="H43" s="8" t="b">
        <f t="shared" si="7"/>
        <v>0</v>
      </c>
      <c r="I43" s="8">
        <v>30</v>
      </c>
      <c r="J43" s="8">
        <f t="shared" si="8"/>
        <v>120</v>
      </c>
      <c r="K43" s="8" cm="1">
        <f t="array" ref="K43">INDEX(zTippingResultsByGroup[],$J43,K$11)</f>
        <v>8</v>
      </c>
      <c r="L43" s="8" t="b">
        <f t="shared" si="0"/>
        <v>0</v>
      </c>
      <c r="M43" s="8">
        <f>_xlfn.XLOOKUP($B43,Results!$A$11:$A$184,Results!$M$11:$M$184,,0)</f>
        <v>62</v>
      </c>
      <c r="N43" s="8" t="str" cm="1">
        <f t="array" ref="N43">IF($L43,INDEX(zTippingResultsByGroup[],$J43,N$11),"")</f>
        <v/>
      </c>
      <c r="O43" s="8" t="str" cm="1">
        <f t="array" ref="O43">IF($L43,INDEX(zTippingResultsByGroup[],$J43,O$11),"")</f>
        <v/>
      </c>
      <c r="P43" s="8"/>
      <c r="Q43" s="8"/>
      <c r="R43" s="20" t="str">
        <f t="shared" si="1"/>
        <v/>
      </c>
      <c r="S43" s="13" t="str">
        <v/>
      </c>
      <c r="T43" s="8" t="str">
        <f t="shared" si="6"/>
        <v/>
      </c>
      <c r="U43" s="18" t="str" cm="1">
        <f t="array" ref="U43">IF($L43,INDEX(zTippingResultsByGroup[],$J43,U$11),"")</f>
        <v/>
      </c>
      <c r="V43" s="18" t="str" cm="1">
        <f t="array" ref="V43">IF($L43,INDEX(zTippingResultsByGroup[],$J43,V$11),"")</f>
        <v/>
      </c>
      <c r="W43" s="18" t="str" cm="1">
        <f t="array" ref="W43">IF($L43,INDEX(zTippingResultsByGroup[],$J43,W$11),"")</f>
        <v/>
      </c>
      <c r="X43" s="27" t="str" cm="1">
        <f t="array" ref="X43">IF($L43,INDEX(zTippingResultsByGroup[],$J43,X$11),"")</f>
        <v/>
      </c>
      <c r="Y43" s="13" t="str" cm="1">
        <f t="array" ref="Y43">LEFT(IF($L43,INDEX(zTippingResultsByGroup[],$J43,Y$11),""),1)</f>
        <v/>
      </c>
      <c r="Z43" s="13" t="str" cm="1">
        <f t="array" ref="Z43">LEFT(IF($L43,INDEX(zTippingResultsByGroup[],$J43,Z$11),""),1)</f>
        <v/>
      </c>
      <c r="AA43" s="13" t="str" cm="1">
        <f t="array" ref="AA43">LEFT(IF($L43,INDEX(zTippingResultsByGroup[],$J43,AA$11),""),1)</f>
        <v/>
      </c>
      <c r="AB43" s="8" t="str" cm="1">
        <f t="array" ref="AB43">IF($L43,INDEX(zTippingResultsByGroup[],$J43,AB$11),"")</f>
        <v/>
      </c>
      <c r="AC43" s="10"/>
      <c r="AD43" s="8"/>
      <c r="AE43" s="10"/>
      <c r="AF43" s="12"/>
      <c r="AG43" s="11" t="b">
        <f t="shared" si="2"/>
        <v>0</v>
      </c>
      <c r="AH43" s="18" t="str" cm="1">
        <f t="array" ref="AH43">IF($L43,INDEX(zTippingResultsByGroup[],$J43,AH$11),"")</f>
        <v/>
      </c>
      <c r="AI43" s="12"/>
      <c r="AJ43" s="12" t="b">
        <f t="shared" si="3"/>
        <v>1</v>
      </c>
      <c r="AK43" s="12" t="b">
        <f t="shared" si="4"/>
        <v>0</v>
      </c>
      <c r="AL43" s="12"/>
      <c r="AM43" s="12"/>
      <c r="AN43" s="12"/>
      <c r="AO43" s="12"/>
      <c r="AP43" s="12"/>
      <c r="AQ43" s="12"/>
      <c r="AR43" s="12"/>
      <c r="AS43" s="12"/>
      <c r="AT43" s="19"/>
    </row>
    <row r="44" spans="1:46" s="9" customFormat="1" x14ac:dyDescent="0.3">
      <c r="A44" s="9">
        <v>31</v>
      </c>
      <c r="B44" s="8" cm="1">
        <f t="array" ref="B44">INDEX(zTippingResultsByGroup[],$J44,B$11)</f>
        <v>146</v>
      </c>
      <c r="C44" s="8" t="b">
        <v>1</v>
      </c>
      <c r="D44" s="8" t="b" cm="1">
        <f t="array" ref="D44">INDEX(zTippingResultsByGroup[],$J44,D$11)&lt;&gt;0</f>
        <v>1</v>
      </c>
      <c r="E44" s="8"/>
      <c r="F44" s="8"/>
      <c r="G44" s="8">
        <f t="shared" si="5"/>
        <v>3</v>
      </c>
      <c r="H44" s="8" t="b">
        <f t="shared" si="7"/>
        <v>0</v>
      </c>
      <c r="I44" s="8">
        <v>31</v>
      </c>
      <c r="J44" s="8">
        <f t="shared" si="8"/>
        <v>121</v>
      </c>
      <c r="K44" s="8" cm="1">
        <f t="array" ref="K44">INDEX(zTippingResultsByGroup[],$J44,K$11)</f>
        <v>8</v>
      </c>
      <c r="L44" s="8" t="b">
        <f t="shared" si="0"/>
        <v>0</v>
      </c>
      <c r="M44" s="8">
        <f>_xlfn.XLOOKUP($B44,Results!$A$11:$A$184,Results!$M$11:$M$184,,0)</f>
        <v>114</v>
      </c>
      <c r="N44" s="8" t="str" cm="1">
        <f t="array" ref="N44">IF($L44,INDEX(zTippingResultsByGroup[],$J44,N$11),"")</f>
        <v/>
      </c>
      <c r="O44" s="8" t="str" cm="1">
        <f t="array" ref="O44">IF($L44,INDEX(zTippingResultsByGroup[],$J44,O$11),"")</f>
        <v/>
      </c>
      <c r="P44" s="8"/>
      <c r="Q44" s="8"/>
      <c r="R44" s="20" t="str">
        <f t="shared" si="1"/>
        <v/>
      </c>
      <c r="S44" s="13" t="str">
        <v/>
      </c>
      <c r="T44" s="8" t="str">
        <f t="shared" si="6"/>
        <v/>
      </c>
      <c r="U44" s="18" t="str" cm="1">
        <f t="array" ref="U44">IF($L44,INDEX(zTippingResultsByGroup[],$J44,U$11),"")</f>
        <v/>
      </c>
      <c r="V44" s="18" t="str" cm="1">
        <f t="array" ref="V44">IF($L44,INDEX(zTippingResultsByGroup[],$J44,V$11),"")</f>
        <v/>
      </c>
      <c r="W44" s="18" t="str" cm="1">
        <f t="array" ref="W44">IF($L44,INDEX(zTippingResultsByGroup[],$J44,W$11),"")</f>
        <v/>
      </c>
      <c r="X44" s="27" t="str" cm="1">
        <f t="array" ref="X44">IF($L44,INDEX(zTippingResultsByGroup[],$J44,X$11),"")</f>
        <v/>
      </c>
      <c r="Y44" s="13" t="str" cm="1">
        <f t="array" ref="Y44">LEFT(IF($L44,INDEX(zTippingResultsByGroup[],$J44,Y$11),""),1)</f>
        <v/>
      </c>
      <c r="Z44" s="13" t="str" cm="1">
        <f t="array" ref="Z44">LEFT(IF($L44,INDEX(zTippingResultsByGroup[],$J44,Z$11),""),1)</f>
        <v/>
      </c>
      <c r="AA44" s="13" t="str" cm="1">
        <f t="array" ref="AA44">LEFT(IF($L44,INDEX(zTippingResultsByGroup[],$J44,AA$11),""),1)</f>
        <v/>
      </c>
      <c r="AB44" s="8" t="str" cm="1">
        <f t="array" ref="AB44">IF($L44,INDEX(zTippingResultsByGroup[],$J44,AB$11),"")</f>
        <v/>
      </c>
      <c r="AC44" s="10"/>
      <c r="AD44" s="8"/>
      <c r="AE44" s="10"/>
      <c r="AF44" s="12"/>
      <c r="AG44" s="11" t="b">
        <f t="shared" si="2"/>
        <v>0</v>
      </c>
      <c r="AH44" s="18" t="str" cm="1">
        <f t="array" ref="AH44">IF($L44,INDEX(zTippingResultsByGroup[],$J44,AH$11),"")</f>
        <v/>
      </c>
      <c r="AI44" s="12"/>
      <c r="AJ44" s="12" t="b">
        <f t="shared" si="3"/>
        <v>1</v>
      </c>
      <c r="AK44" s="12" t="b">
        <f t="shared" si="4"/>
        <v>0</v>
      </c>
      <c r="AL44" s="12"/>
      <c r="AM44" s="12"/>
      <c r="AN44" s="12"/>
      <c r="AO44" s="12"/>
      <c r="AP44" s="12"/>
      <c r="AQ44" s="12"/>
      <c r="AR44" s="12"/>
      <c r="AS44" s="12"/>
      <c r="AT44" s="19"/>
    </row>
    <row r="45" spans="1:46" x14ac:dyDescent="0.3">
      <c r="A45" s="4">
        <v>32</v>
      </c>
      <c r="B45" s="8" cm="1">
        <f t="array" ref="B45">INDEX(zTippingResultsByGroup[],$J45,B$11)</f>
        <v>113</v>
      </c>
      <c r="C45" s="8" t="b">
        <v>1</v>
      </c>
      <c r="D45" s="8" t="b" cm="1">
        <f t="array" ref="D45">INDEX(zTippingResultsByGroup[],$J45,D$11)&lt;&gt;0</f>
        <v>0</v>
      </c>
      <c r="E45" s="8"/>
      <c r="F45" s="8"/>
      <c r="G45" s="8">
        <f t="shared" si="5"/>
        <v>4</v>
      </c>
      <c r="H45" s="8" t="b">
        <f t="shared" si="7"/>
        <v>0</v>
      </c>
      <c r="I45" s="8">
        <v>32</v>
      </c>
      <c r="J45" s="8">
        <f t="shared" si="8"/>
        <v>122</v>
      </c>
      <c r="K45" s="8" cm="1">
        <f t="array" ref="K45">INDEX(zTippingResultsByGroup[],$J45,K$11)</f>
        <v>8</v>
      </c>
      <c r="L45" s="8" t="b">
        <f t="shared" si="0"/>
        <v>0</v>
      </c>
      <c r="M45" s="8">
        <f>_xlfn.XLOOKUP($B45,Results!$A$11:$A$184,Results!$M$11:$M$184,,0)</f>
        <v>114</v>
      </c>
      <c r="N45" s="8" t="str" cm="1">
        <f t="array" ref="N45">IF($L45,INDEX(zTippingResultsByGroup[],$J45,N$11),"")</f>
        <v/>
      </c>
      <c r="O45" s="8" t="str" cm="1">
        <f t="array" ref="O45">IF($L45,INDEX(zTippingResultsByGroup[],$J45,O$11),"")</f>
        <v/>
      </c>
      <c r="P45" s="8"/>
      <c r="Q45" s="8"/>
      <c r="R45" s="20" t="str">
        <f t="shared" si="1"/>
        <v/>
      </c>
      <c r="S45" s="13" t="str">
        <v/>
      </c>
      <c r="T45" s="8" t="str">
        <f t="shared" si="6"/>
        <v/>
      </c>
      <c r="U45" s="18" t="str" cm="1">
        <f t="array" ref="U45">IF($L45,INDEX(zTippingResultsByGroup[],$J45,U$11),"")</f>
        <v/>
      </c>
      <c r="V45" s="18" t="str" cm="1">
        <f t="array" ref="V45">IF($L45,INDEX(zTippingResultsByGroup[],$J45,V$11),"")</f>
        <v/>
      </c>
      <c r="W45" s="18" t="str" cm="1">
        <f t="array" ref="W45">IF($L45,INDEX(zTippingResultsByGroup[],$J45,W$11),"")</f>
        <v/>
      </c>
      <c r="X45" s="27" t="str" cm="1">
        <f t="array" ref="X45">IF($L45,INDEX(zTippingResultsByGroup[],$J45,X$11),"")</f>
        <v/>
      </c>
      <c r="Y45" s="13" t="str" cm="1">
        <f t="array" ref="Y45">LEFT(IF($L45,INDEX(zTippingResultsByGroup[],$J45,Y$11),""),1)</f>
        <v/>
      </c>
      <c r="Z45" s="13" t="str" cm="1">
        <f t="array" ref="Z45">LEFT(IF($L45,INDEX(zTippingResultsByGroup[],$J45,Z$11),""),1)</f>
        <v/>
      </c>
      <c r="AA45" s="13" t="str" cm="1">
        <f t="array" ref="AA45">LEFT(IF($L45,INDEX(zTippingResultsByGroup[],$J45,AA$11),""),1)</f>
        <v/>
      </c>
      <c r="AB45" s="8" t="str" cm="1">
        <f t="array" ref="AB45">IF($L45,INDEX(zTippingResultsByGroup[],$J45,AB$11),"")</f>
        <v/>
      </c>
      <c r="AC45" s="10"/>
      <c r="AD45" s="8"/>
      <c r="AE45" s="10"/>
      <c r="AF45" s="12"/>
      <c r="AG45" s="11" t="b">
        <f t="shared" si="2"/>
        <v>0</v>
      </c>
      <c r="AH45" s="18" t="str" cm="1">
        <f t="array" ref="AH45">IF($L45,INDEX(zTippingResultsByGroup[],$J45,AH$11),"")</f>
        <v/>
      </c>
      <c r="AI45" s="12"/>
      <c r="AJ45" s="12" t="b">
        <f t="shared" si="3"/>
        <v>1</v>
      </c>
      <c r="AK45" s="12" t="b">
        <f t="shared" si="4"/>
        <v>0</v>
      </c>
      <c r="AL45" s="12"/>
      <c r="AM45" s="12"/>
      <c r="AN45" s="12"/>
      <c r="AO45" s="12"/>
      <c r="AP45" s="12"/>
      <c r="AQ45" s="12"/>
      <c r="AR45" s="12"/>
      <c r="AS45" s="12"/>
      <c r="AT45" s="19"/>
    </row>
    <row r="46" spans="1:46" x14ac:dyDescent="0.3">
      <c r="A46" s="4">
        <v>33</v>
      </c>
      <c r="B46" s="8" cm="1">
        <f t="array" ref="B46">INDEX(zTippingResultsByGroup[],$J46,B$11)</f>
        <v>189</v>
      </c>
      <c r="C46" s="8" t="b">
        <v>1</v>
      </c>
      <c r="D46" s="8" t="b" cm="1">
        <f t="array" ref="D46">INDEX(zTippingResultsByGroup[],$J46,D$11)&lt;&gt;0</f>
        <v>0</v>
      </c>
      <c r="E46" s="8"/>
      <c r="F46" s="8"/>
      <c r="G46" s="8">
        <f t="shared" si="5"/>
        <v>5</v>
      </c>
      <c r="H46" s="8" t="b">
        <f t="shared" si="7"/>
        <v>0</v>
      </c>
      <c r="I46" s="8">
        <v>33</v>
      </c>
      <c r="J46" s="8">
        <f t="shared" si="8"/>
        <v>123</v>
      </c>
      <c r="K46" s="8" cm="1">
        <f t="array" ref="K46">INDEX(zTippingResultsByGroup[],$J46,K$11)</f>
        <v>8</v>
      </c>
      <c r="L46" s="8" t="b">
        <f t="shared" ref="L46:L63" si="9">IFERROR($K46=GroupID,FALSE)</f>
        <v>0</v>
      </c>
      <c r="M46" s="8">
        <f>_xlfn.XLOOKUP($B46,Results!$A$11:$A$184,Results!$M$11:$M$184,,0)</f>
        <v>114</v>
      </c>
      <c r="N46" s="8" t="str" cm="1">
        <f t="array" ref="N46">IF($L46,INDEX(zTippingResultsByGroup[],$J46,N$11),"")</f>
        <v/>
      </c>
      <c r="O46" s="8" t="str" cm="1">
        <f t="array" ref="O46">IF($L46,INDEX(zTippingResultsByGroup[],$J46,O$11),"")</f>
        <v/>
      </c>
      <c r="P46" s="8"/>
      <c r="Q46" s="8"/>
      <c r="R46" s="20" t="str">
        <f t="shared" ref="R46:R63" si="10">IF($L46,IF(ISNUMBER(I46),IF(W46&lt;&gt;W45,I46,R45),""),"")</f>
        <v/>
      </c>
      <c r="S46" s="13" t="str">
        <v/>
      </c>
      <c r="T46" s="8" t="str">
        <f t="shared" si="6"/>
        <v/>
      </c>
      <c r="U46" s="18" t="str" cm="1">
        <f t="array" ref="U46">IF($L46,INDEX(zTippingResultsByGroup[],$J46,U$11),"")</f>
        <v/>
      </c>
      <c r="V46" s="18" t="str" cm="1">
        <f t="array" ref="V46">IF($L46,INDEX(zTippingResultsByGroup[],$J46,V$11),"")</f>
        <v/>
      </c>
      <c r="W46" s="18" t="str" cm="1">
        <f t="array" ref="W46">IF($L46,INDEX(zTippingResultsByGroup[],$J46,W$11),"")</f>
        <v/>
      </c>
      <c r="X46" s="27" t="str" cm="1">
        <f t="array" ref="X46">IF($L46,INDEX(zTippingResultsByGroup[],$J46,X$11),"")</f>
        <v/>
      </c>
      <c r="Y46" s="13" t="str" cm="1">
        <f t="array" ref="Y46">LEFT(IF($L46,INDEX(zTippingResultsByGroup[],$J46,Y$11),""),1)</f>
        <v/>
      </c>
      <c r="Z46" s="13" t="str" cm="1">
        <f t="array" ref="Z46">LEFT(IF($L46,INDEX(zTippingResultsByGroup[],$J46,Z$11),""),1)</f>
        <v/>
      </c>
      <c r="AA46" s="13" t="str" cm="1">
        <f t="array" ref="AA46">LEFT(IF($L46,INDEX(zTippingResultsByGroup[],$J46,AA$11),""),1)</f>
        <v/>
      </c>
      <c r="AB46" s="8" t="str" cm="1">
        <f t="array" ref="AB46">IF($L46,INDEX(zTippingResultsByGroup[],$J46,AB$11),"")</f>
        <v/>
      </c>
      <c r="AC46" s="10"/>
      <c r="AD46" s="8"/>
      <c r="AE46" s="10"/>
      <c r="AF46" s="12"/>
      <c r="AG46" s="11" t="b">
        <f t="shared" ref="AG46:AG63" si="11">ISNUMBER(_xlfn.XMATCH(AF46,$AL$1:$AT$1,0))</f>
        <v>0</v>
      </c>
      <c r="AH46" s="18" t="str" cm="1">
        <f t="array" ref="AH46">IF($L46,INDEX(zTippingResultsByGroup[],$J46,AH$11),"")</f>
        <v/>
      </c>
      <c r="AI46" s="12"/>
      <c r="AJ46" s="12" t="b">
        <f t="shared" ref="AJ46:AJ63" si="12">ISNUMBER(_xlfn.XMATCH(AI46,$AL46:$AT46,0))</f>
        <v>1</v>
      </c>
      <c r="AK46" s="12" t="b">
        <f t="shared" ref="AK46:AK63" si="13">ISNUMBER(_xlfn.XMATCH($AI46,$AL$1:$AT$1,0))</f>
        <v>0</v>
      </c>
      <c r="AL46" s="12"/>
      <c r="AM46" s="12"/>
      <c r="AN46" s="12"/>
      <c r="AO46" s="12"/>
      <c r="AP46" s="12"/>
      <c r="AQ46" s="12"/>
      <c r="AR46" s="12"/>
      <c r="AS46" s="12"/>
      <c r="AT46" s="19"/>
    </row>
    <row r="47" spans="1:46" x14ac:dyDescent="0.3">
      <c r="A47" s="4">
        <v>34</v>
      </c>
      <c r="B47" s="8" cm="1">
        <f t="array" ref="B47">INDEX(zTippingResultsByGroup[],$J47,B$11)</f>
        <v>188</v>
      </c>
      <c r="C47" s="8" t="b">
        <v>1</v>
      </c>
      <c r="D47" s="8" t="b" cm="1">
        <f t="array" ref="D47">INDEX(zTippingResultsByGroup[],$J47,D$11)&lt;&gt;0</f>
        <v>0</v>
      </c>
      <c r="E47" s="8"/>
      <c r="F47" s="8"/>
      <c r="G47" s="8">
        <f t="shared" si="5"/>
        <v>1</v>
      </c>
      <c r="H47" s="8" t="b">
        <f t="shared" si="7"/>
        <v>0</v>
      </c>
      <c r="I47" s="8">
        <v>34</v>
      </c>
      <c r="J47" s="8">
        <f t="shared" si="8"/>
        <v>124</v>
      </c>
      <c r="K47" s="8" cm="1">
        <f t="array" ref="K47">INDEX(zTippingResultsByGroup[],$J47,K$11)</f>
        <v>8</v>
      </c>
      <c r="L47" s="8" t="b">
        <f t="shared" si="9"/>
        <v>0</v>
      </c>
      <c r="M47" s="8">
        <f>_xlfn.XLOOKUP($B47,Results!$A$11:$A$184,Results!$M$11:$M$184,,0)</f>
        <v>156</v>
      </c>
      <c r="N47" s="8" t="str" cm="1">
        <f t="array" ref="N47">IF($L47,INDEX(zTippingResultsByGroup[],$J47,N$11),"")</f>
        <v/>
      </c>
      <c r="O47" s="8" t="str" cm="1">
        <f t="array" ref="O47">IF($L47,INDEX(zTippingResultsByGroup[],$J47,O$11),"")</f>
        <v/>
      </c>
      <c r="P47" s="8"/>
      <c r="Q47" s="8"/>
      <c r="R47" s="20" t="str">
        <f t="shared" si="10"/>
        <v/>
      </c>
      <c r="S47" s="13" t="str">
        <v/>
      </c>
      <c r="T47" s="8" t="str">
        <f t="shared" si="6"/>
        <v/>
      </c>
      <c r="U47" s="18" t="str" cm="1">
        <f t="array" ref="U47">IF($L47,INDEX(zTippingResultsByGroup[],$J47,U$11),"")</f>
        <v/>
      </c>
      <c r="V47" s="18" t="str" cm="1">
        <f t="array" ref="V47">IF($L47,INDEX(zTippingResultsByGroup[],$J47,V$11),"")</f>
        <v/>
      </c>
      <c r="W47" s="18" t="str" cm="1">
        <f t="array" ref="W47">IF($L47,INDEX(zTippingResultsByGroup[],$J47,W$11),"")</f>
        <v/>
      </c>
      <c r="X47" s="27" t="str" cm="1">
        <f t="array" ref="X47">IF($L47,INDEX(zTippingResultsByGroup[],$J47,X$11),"")</f>
        <v/>
      </c>
      <c r="Y47" s="13" t="str" cm="1">
        <f t="array" ref="Y47">LEFT(IF($L47,INDEX(zTippingResultsByGroup[],$J47,Y$11),""),1)</f>
        <v/>
      </c>
      <c r="Z47" s="13" t="str" cm="1">
        <f t="array" ref="Z47">LEFT(IF($L47,INDEX(zTippingResultsByGroup[],$J47,Z$11),""),1)</f>
        <v/>
      </c>
      <c r="AA47" s="13" t="str" cm="1">
        <f t="array" ref="AA47">LEFT(IF($L47,INDEX(zTippingResultsByGroup[],$J47,AA$11),""),1)</f>
        <v/>
      </c>
      <c r="AB47" s="8" t="str" cm="1">
        <f t="array" ref="AB47">IF($L47,INDEX(zTippingResultsByGroup[],$J47,AB$11),"")</f>
        <v/>
      </c>
      <c r="AC47" s="10"/>
      <c r="AD47" s="8"/>
      <c r="AE47" s="10"/>
      <c r="AF47" s="12"/>
      <c r="AG47" s="11" t="b">
        <f t="shared" si="11"/>
        <v>0</v>
      </c>
      <c r="AH47" s="18" t="str" cm="1">
        <f t="array" ref="AH47">IF($L47,INDEX(zTippingResultsByGroup[],$J47,AH$11),"")</f>
        <v/>
      </c>
      <c r="AI47" s="12"/>
      <c r="AJ47" s="12" t="b">
        <f t="shared" si="12"/>
        <v>1</v>
      </c>
      <c r="AK47" s="12" t="b">
        <f t="shared" si="13"/>
        <v>0</v>
      </c>
      <c r="AL47" s="12"/>
      <c r="AM47" s="12"/>
      <c r="AN47" s="12"/>
      <c r="AO47" s="12"/>
      <c r="AP47" s="12"/>
      <c r="AQ47" s="12"/>
      <c r="AR47" s="12"/>
      <c r="AS47" s="12"/>
      <c r="AT47" s="19"/>
    </row>
    <row r="48" spans="1:46" s="9" customFormat="1" x14ac:dyDescent="0.3">
      <c r="A48" s="9">
        <v>35</v>
      </c>
      <c r="B48" s="8" cm="1">
        <f t="array" ref="B48">INDEX(zTippingResultsByGroup[],$J48,B$11)</f>
        <v>77</v>
      </c>
      <c r="C48" s="8" t="b">
        <v>1</v>
      </c>
      <c r="D48" s="8" t="b" cm="1">
        <f t="array" ref="D48">INDEX(zTippingResultsByGroup[],$J48,D$11)&lt;&gt;0</f>
        <v>0</v>
      </c>
      <c r="E48" s="8"/>
      <c r="F48" s="8"/>
      <c r="G48" s="8">
        <f t="shared" si="5"/>
        <v>2</v>
      </c>
      <c r="H48" s="8" t="b">
        <f t="shared" si="7"/>
        <v>0</v>
      </c>
      <c r="I48" s="8">
        <v>35</v>
      </c>
      <c r="J48" s="8">
        <f t="shared" si="8"/>
        <v>125</v>
      </c>
      <c r="K48" s="8" cm="1">
        <f t="array" ref="K48">INDEX(zTippingResultsByGroup[],$J48,K$11)</f>
        <v>8</v>
      </c>
      <c r="L48" s="8" t="b">
        <f t="shared" si="9"/>
        <v>0</v>
      </c>
      <c r="M48" s="8">
        <f>_xlfn.XLOOKUP($B48,Results!$A$11:$A$184,Results!$M$11:$M$184,,0)</f>
        <v>170</v>
      </c>
      <c r="N48" s="8" t="str" cm="1">
        <f t="array" ref="N48">IF($L48,INDEX(zTippingResultsByGroup[],$J48,N$11),"")</f>
        <v/>
      </c>
      <c r="O48" s="8" t="str" cm="1">
        <f t="array" ref="O48">IF($L48,INDEX(zTippingResultsByGroup[],$J48,O$11),"")</f>
        <v/>
      </c>
      <c r="P48" s="8"/>
      <c r="Q48" s="8"/>
      <c r="R48" s="20" t="str">
        <f t="shared" si="10"/>
        <v/>
      </c>
      <c r="S48" s="13" t="str">
        <v/>
      </c>
      <c r="T48" s="8" t="str">
        <f t="shared" si="6"/>
        <v/>
      </c>
      <c r="U48" s="18" t="str" cm="1">
        <f t="array" ref="U48">IF($L48,INDEX(zTippingResultsByGroup[],$J48,U$11),"")</f>
        <v/>
      </c>
      <c r="V48" s="18" t="str" cm="1">
        <f t="array" ref="V48">IF($L48,INDEX(zTippingResultsByGroup[],$J48,V$11),"")</f>
        <v/>
      </c>
      <c r="W48" s="18" t="str" cm="1">
        <f t="array" ref="W48">IF($L48,INDEX(zTippingResultsByGroup[],$J48,W$11),"")</f>
        <v/>
      </c>
      <c r="X48" s="27" t="str" cm="1">
        <f t="array" ref="X48">IF($L48,INDEX(zTippingResultsByGroup[],$J48,X$11),"")</f>
        <v/>
      </c>
      <c r="Y48" s="13" t="str" cm="1">
        <f t="array" ref="Y48">LEFT(IF($L48,INDEX(zTippingResultsByGroup[],$J48,Y$11),""),1)</f>
        <v/>
      </c>
      <c r="Z48" s="13" t="str" cm="1">
        <f t="array" ref="Z48">LEFT(IF($L48,INDEX(zTippingResultsByGroup[],$J48,Z$11),""),1)</f>
        <v/>
      </c>
      <c r="AA48" s="13" t="str" cm="1">
        <f t="array" ref="AA48">LEFT(IF($L48,INDEX(zTippingResultsByGroup[],$J48,AA$11),""),1)</f>
        <v/>
      </c>
      <c r="AB48" s="8" t="str" cm="1">
        <f t="array" ref="AB48">IF($L48,INDEX(zTippingResultsByGroup[],$J48,AB$11),"")</f>
        <v/>
      </c>
      <c r="AC48" s="10"/>
      <c r="AD48" s="8"/>
      <c r="AE48" s="10"/>
      <c r="AF48" s="12"/>
      <c r="AG48" s="11" t="b">
        <f t="shared" si="11"/>
        <v>0</v>
      </c>
      <c r="AH48" s="18" t="str" cm="1">
        <f t="array" ref="AH48">IF($L48,INDEX(zTippingResultsByGroup[],$J48,AH$11),"")</f>
        <v/>
      </c>
      <c r="AI48" s="12"/>
      <c r="AJ48" s="12" t="b">
        <f t="shared" si="12"/>
        <v>1</v>
      </c>
      <c r="AK48" s="12" t="b">
        <f t="shared" si="13"/>
        <v>0</v>
      </c>
      <c r="AL48" s="12"/>
      <c r="AM48" s="12"/>
      <c r="AN48" s="12"/>
      <c r="AO48" s="12"/>
      <c r="AP48" s="12"/>
      <c r="AQ48" s="12"/>
      <c r="AR48" s="12"/>
      <c r="AS48" s="12"/>
      <c r="AT48" s="19"/>
    </row>
    <row r="49" spans="1:46" s="9" customFormat="1" x14ac:dyDescent="0.3">
      <c r="A49" s="9">
        <v>36</v>
      </c>
      <c r="B49" s="8" cm="1">
        <f t="array" ref="B49">INDEX(zTippingResultsByGroup[],$J49,B$11)</f>
        <v>278</v>
      </c>
      <c r="C49" s="8" t="b">
        <v>1</v>
      </c>
      <c r="D49" s="8" t="b" cm="1">
        <f t="array" ref="D49">INDEX(zTippingResultsByGroup[],$J49,D$11)&lt;&gt;0</f>
        <v>0</v>
      </c>
      <c r="E49" s="8"/>
      <c r="F49" s="8"/>
      <c r="G49" s="8">
        <f t="shared" si="5"/>
        <v>3</v>
      </c>
      <c r="H49" s="8" t="b">
        <f t="shared" si="7"/>
        <v>0</v>
      </c>
      <c r="I49" s="8">
        <v>36</v>
      </c>
      <c r="J49" s="8">
        <f t="shared" si="8"/>
        <v>126</v>
      </c>
      <c r="K49" s="8" cm="1">
        <f t="array" ref="K49">INDEX(zTippingResultsByGroup[],$J49,K$11)</f>
        <v>13</v>
      </c>
      <c r="L49" s="8" t="b">
        <f t="shared" si="9"/>
        <v>0</v>
      </c>
      <c r="M49" s="8">
        <f>_xlfn.XLOOKUP($B49,Results!$A$11:$A$184,Results!$M$11:$M$184,,0)</f>
        <v>7</v>
      </c>
      <c r="N49" s="8" t="str" cm="1">
        <f t="array" ref="N49">IF($L49,INDEX(zTippingResultsByGroup[],$J49,N$11),"")</f>
        <v/>
      </c>
      <c r="O49" s="8" t="str" cm="1">
        <f t="array" ref="O49">IF($L49,INDEX(zTippingResultsByGroup[],$J49,O$11),"")</f>
        <v/>
      </c>
      <c r="P49" s="8"/>
      <c r="Q49" s="8"/>
      <c r="R49" s="20" t="str">
        <f t="shared" si="10"/>
        <v/>
      </c>
      <c r="S49" s="13" t="str">
        <v/>
      </c>
      <c r="T49" s="8" t="str">
        <f t="shared" si="6"/>
        <v/>
      </c>
      <c r="U49" s="18" t="str" cm="1">
        <f t="array" ref="U49">IF($L49,INDEX(zTippingResultsByGroup[],$J49,U$11),"")</f>
        <v/>
      </c>
      <c r="V49" s="18" t="str" cm="1">
        <f t="array" ref="V49">IF($L49,INDEX(zTippingResultsByGroup[],$J49,V$11),"")</f>
        <v/>
      </c>
      <c r="W49" s="18" t="str" cm="1">
        <f t="array" ref="W49">IF($L49,INDEX(zTippingResultsByGroup[],$J49,W$11),"")</f>
        <v/>
      </c>
      <c r="X49" s="27" t="str" cm="1">
        <f t="array" ref="X49">IF($L49,INDEX(zTippingResultsByGroup[],$J49,X$11),"")</f>
        <v/>
      </c>
      <c r="Y49" s="13" t="str" cm="1">
        <f t="array" ref="Y49">LEFT(IF($L49,INDEX(zTippingResultsByGroup[],$J49,Y$11),""),1)</f>
        <v/>
      </c>
      <c r="Z49" s="13" t="str" cm="1">
        <f t="array" ref="Z49">LEFT(IF($L49,INDEX(zTippingResultsByGroup[],$J49,Z$11),""),1)</f>
        <v/>
      </c>
      <c r="AA49" s="13" t="str" cm="1">
        <f t="array" ref="AA49">LEFT(IF($L49,INDEX(zTippingResultsByGroup[],$J49,AA$11),""),1)</f>
        <v/>
      </c>
      <c r="AB49" s="8" t="str" cm="1">
        <f t="array" ref="AB49">IF($L49,INDEX(zTippingResultsByGroup[],$J49,AB$11),"")</f>
        <v/>
      </c>
      <c r="AC49" s="10"/>
      <c r="AD49" s="8"/>
      <c r="AE49" s="10"/>
      <c r="AF49" s="12"/>
      <c r="AG49" s="11" t="b">
        <f t="shared" si="11"/>
        <v>0</v>
      </c>
      <c r="AH49" s="18" t="str" cm="1">
        <f t="array" ref="AH49">IF($L49,INDEX(zTippingResultsByGroup[],$J49,AH$11),"")</f>
        <v/>
      </c>
      <c r="AI49" s="12"/>
      <c r="AJ49" s="12" t="b">
        <f t="shared" si="12"/>
        <v>1</v>
      </c>
      <c r="AK49" s="12" t="b">
        <f t="shared" si="13"/>
        <v>0</v>
      </c>
      <c r="AL49" s="12"/>
      <c r="AM49" s="12"/>
      <c r="AN49" s="12"/>
      <c r="AO49" s="12"/>
      <c r="AP49" s="12"/>
      <c r="AQ49" s="12"/>
      <c r="AR49" s="12"/>
      <c r="AS49" s="12"/>
      <c r="AT49" s="19"/>
    </row>
    <row r="50" spans="1:46" s="9" customFormat="1" x14ac:dyDescent="0.3">
      <c r="A50" s="9">
        <v>37</v>
      </c>
      <c r="B50" s="8" cm="1">
        <f t="array" ref="B50">INDEX(zTippingResultsByGroup[],$J50,B$11)</f>
        <v>104</v>
      </c>
      <c r="C50" s="8" t="b">
        <v>1</v>
      </c>
      <c r="D50" s="8" t="b" cm="1">
        <f t="array" ref="D50">INDEX(zTippingResultsByGroup[],$J50,D$11)&lt;&gt;0</f>
        <v>0</v>
      </c>
      <c r="E50" s="8"/>
      <c r="F50" s="8"/>
      <c r="G50" s="8">
        <f t="shared" si="5"/>
        <v>4</v>
      </c>
      <c r="H50" s="8" t="b">
        <f t="shared" si="7"/>
        <v>0</v>
      </c>
      <c r="I50" s="8">
        <v>37</v>
      </c>
      <c r="J50" s="8">
        <f t="shared" si="8"/>
        <v>127</v>
      </c>
      <c r="K50" s="8" cm="1">
        <f t="array" ref="K50">INDEX(zTippingResultsByGroup[],$J50,K$11)</f>
        <v>13</v>
      </c>
      <c r="L50" s="8" t="b">
        <f t="shared" si="9"/>
        <v>0</v>
      </c>
      <c r="M50" s="8">
        <f>_xlfn.XLOOKUP($B50,Results!$A$11:$A$184,Results!$M$11:$M$184,,0)</f>
        <v>7</v>
      </c>
      <c r="N50" s="8" t="str" cm="1">
        <f t="array" ref="N50">IF($L50,INDEX(zTippingResultsByGroup[],$J50,N$11),"")</f>
        <v/>
      </c>
      <c r="O50" s="8" t="str" cm="1">
        <f t="array" ref="O50">IF($L50,INDEX(zTippingResultsByGroup[],$J50,O$11),"")</f>
        <v/>
      </c>
      <c r="P50" s="8"/>
      <c r="Q50" s="8"/>
      <c r="R50" s="20" t="str">
        <f t="shared" si="10"/>
        <v/>
      </c>
      <c r="S50" s="13" t="str">
        <v/>
      </c>
      <c r="T50" s="8" t="str">
        <f t="shared" si="6"/>
        <v/>
      </c>
      <c r="U50" s="18" t="str" cm="1">
        <f t="array" ref="U50">IF($L50,INDEX(zTippingResultsByGroup[],$J50,U$11),"")</f>
        <v/>
      </c>
      <c r="V50" s="18" t="str" cm="1">
        <f t="array" ref="V50">IF($L50,INDEX(zTippingResultsByGroup[],$J50,V$11),"")</f>
        <v/>
      </c>
      <c r="W50" s="18" t="str" cm="1">
        <f t="array" ref="W50">IF($L50,INDEX(zTippingResultsByGroup[],$J50,W$11),"")</f>
        <v/>
      </c>
      <c r="X50" s="27" t="str" cm="1">
        <f t="array" ref="X50">IF($L50,INDEX(zTippingResultsByGroup[],$J50,X$11),"")</f>
        <v/>
      </c>
      <c r="Y50" s="13" t="str" cm="1">
        <f t="array" ref="Y50">LEFT(IF($L50,INDEX(zTippingResultsByGroup[],$J50,Y$11),""),1)</f>
        <v/>
      </c>
      <c r="Z50" s="13" t="str" cm="1">
        <f t="array" ref="Z50">LEFT(IF($L50,INDEX(zTippingResultsByGroup[],$J50,Z$11),""),1)</f>
        <v/>
      </c>
      <c r="AA50" s="13" t="str" cm="1">
        <f t="array" ref="AA50">LEFT(IF($L50,INDEX(zTippingResultsByGroup[],$J50,AA$11),""),1)</f>
        <v/>
      </c>
      <c r="AB50" s="8" t="str" cm="1">
        <f t="array" ref="AB50">IF($L50,INDEX(zTippingResultsByGroup[],$J50,AB$11),"")</f>
        <v/>
      </c>
      <c r="AC50" s="10"/>
      <c r="AD50" s="8"/>
      <c r="AE50" s="10"/>
      <c r="AF50" s="12"/>
      <c r="AG50" s="11" t="b">
        <f t="shared" si="11"/>
        <v>0</v>
      </c>
      <c r="AH50" s="18" t="str" cm="1">
        <f t="array" ref="AH50">IF($L50,INDEX(zTippingResultsByGroup[],$J50,AH$11),"")</f>
        <v/>
      </c>
      <c r="AI50" s="12"/>
      <c r="AJ50" s="12" t="b">
        <f t="shared" si="12"/>
        <v>1</v>
      </c>
      <c r="AK50" s="12" t="b">
        <f t="shared" si="13"/>
        <v>0</v>
      </c>
      <c r="AL50" s="12"/>
      <c r="AM50" s="12"/>
      <c r="AN50" s="12"/>
      <c r="AO50" s="12"/>
      <c r="AP50" s="12"/>
      <c r="AQ50" s="12"/>
      <c r="AR50" s="12"/>
      <c r="AS50" s="12"/>
      <c r="AT50" s="19"/>
    </row>
    <row r="51" spans="1:46" x14ac:dyDescent="0.3">
      <c r="A51" s="4">
        <v>38</v>
      </c>
      <c r="B51" s="8" cm="1">
        <f t="array" ref="B51">INDEX(zTippingResultsByGroup[],$J51,B$11)</f>
        <v>33</v>
      </c>
      <c r="C51" s="8" t="b">
        <v>1</v>
      </c>
      <c r="D51" s="8" t="b" cm="1">
        <f t="array" ref="D51">INDEX(zTippingResultsByGroup[],$J51,D$11)&lt;&gt;0</f>
        <v>0</v>
      </c>
      <c r="E51" s="8"/>
      <c r="F51" s="8"/>
      <c r="G51" s="8">
        <f t="shared" si="5"/>
        <v>5</v>
      </c>
      <c r="H51" s="8" t="b">
        <f t="shared" si="7"/>
        <v>0</v>
      </c>
      <c r="I51" s="8">
        <v>38</v>
      </c>
      <c r="J51" s="8">
        <f t="shared" si="8"/>
        <v>128</v>
      </c>
      <c r="K51" s="8" cm="1">
        <f t="array" ref="K51">INDEX(zTippingResultsByGroup[],$J51,K$11)</f>
        <v>13</v>
      </c>
      <c r="L51" s="8" t="b">
        <f t="shared" si="9"/>
        <v>0</v>
      </c>
      <c r="M51" s="8">
        <f>_xlfn.XLOOKUP($B51,Results!$A$11:$A$184,Results!$M$11:$M$184,,0)</f>
        <v>7</v>
      </c>
      <c r="N51" s="8" t="str" cm="1">
        <f t="array" ref="N51">IF($L51,INDEX(zTippingResultsByGroup[],$J51,N$11),"")</f>
        <v/>
      </c>
      <c r="O51" s="8" t="str" cm="1">
        <f t="array" ref="O51">IF($L51,INDEX(zTippingResultsByGroup[],$J51,O$11),"")</f>
        <v/>
      </c>
      <c r="P51" s="8"/>
      <c r="Q51" s="8"/>
      <c r="R51" s="20" t="str">
        <f t="shared" si="10"/>
        <v/>
      </c>
      <c r="S51" s="13" t="str">
        <v/>
      </c>
      <c r="T51" s="8" t="str">
        <f t="shared" si="6"/>
        <v/>
      </c>
      <c r="U51" s="18" t="str" cm="1">
        <f t="array" ref="U51">IF($L51,INDEX(zTippingResultsByGroup[],$J51,U$11),"")</f>
        <v/>
      </c>
      <c r="V51" s="18" t="str" cm="1">
        <f t="array" ref="V51">IF($L51,INDEX(zTippingResultsByGroup[],$J51,V$11),"")</f>
        <v/>
      </c>
      <c r="W51" s="18" t="str" cm="1">
        <f t="array" ref="W51">IF($L51,INDEX(zTippingResultsByGroup[],$J51,W$11),"")</f>
        <v/>
      </c>
      <c r="X51" s="27" t="str" cm="1">
        <f t="array" ref="X51">IF($L51,INDEX(zTippingResultsByGroup[],$J51,X$11),"")</f>
        <v/>
      </c>
      <c r="Y51" s="13" t="str" cm="1">
        <f t="array" ref="Y51">LEFT(IF($L51,INDEX(zTippingResultsByGroup[],$J51,Y$11),""),1)</f>
        <v/>
      </c>
      <c r="Z51" s="13" t="str" cm="1">
        <f t="array" ref="Z51">LEFT(IF($L51,INDEX(zTippingResultsByGroup[],$J51,Z$11),""),1)</f>
        <v/>
      </c>
      <c r="AA51" s="13" t="str" cm="1">
        <f t="array" ref="AA51">LEFT(IF($L51,INDEX(zTippingResultsByGroup[],$J51,AA$11),""),1)</f>
        <v/>
      </c>
      <c r="AB51" s="8" t="str" cm="1">
        <f t="array" ref="AB51">IF($L51,INDEX(zTippingResultsByGroup[],$J51,AB$11),"")</f>
        <v/>
      </c>
      <c r="AC51" s="10"/>
      <c r="AD51" s="8"/>
      <c r="AE51" s="10"/>
      <c r="AF51" s="12"/>
      <c r="AG51" s="11" t="b">
        <f t="shared" si="11"/>
        <v>0</v>
      </c>
      <c r="AH51" s="18" t="str" cm="1">
        <f t="array" ref="AH51">IF($L51,INDEX(zTippingResultsByGroup[],$J51,AH$11),"")</f>
        <v/>
      </c>
      <c r="AI51" s="12"/>
      <c r="AJ51" s="12" t="b">
        <f t="shared" si="12"/>
        <v>1</v>
      </c>
      <c r="AK51" s="12" t="b">
        <f t="shared" si="13"/>
        <v>0</v>
      </c>
      <c r="AL51" s="12"/>
      <c r="AM51" s="12"/>
      <c r="AN51" s="12"/>
      <c r="AO51" s="12"/>
      <c r="AP51" s="12"/>
      <c r="AQ51" s="12"/>
      <c r="AR51" s="12"/>
      <c r="AS51" s="12"/>
      <c r="AT51" s="19"/>
    </row>
    <row r="52" spans="1:46" x14ac:dyDescent="0.3">
      <c r="A52" s="4">
        <v>39</v>
      </c>
      <c r="B52" s="8" cm="1">
        <f t="array" ref="B52">INDEX(zTippingResultsByGroup[],$J52,B$11)</f>
        <v>110</v>
      </c>
      <c r="C52" s="8" t="b">
        <v>1</v>
      </c>
      <c r="D52" s="8" t="b" cm="1">
        <f t="array" ref="D52">INDEX(zTippingResultsByGroup[],$J52,D$11)&lt;&gt;0</f>
        <v>1</v>
      </c>
      <c r="E52" s="8"/>
      <c r="F52" s="8"/>
      <c r="G52" s="8">
        <f t="shared" si="5"/>
        <v>1</v>
      </c>
      <c r="H52" s="8" t="b">
        <f t="shared" si="7"/>
        <v>0</v>
      </c>
      <c r="I52" s="8">
        <v>39</v>
      </c>
      <c r="J52" s="8">
        <f t="shared" si="8"/>
        <v>129</v>
      </c>
      <c r="K52" s="8" cm="1">
        <f t="array" ref="K52">INDEX(zTippingResultsByGroup[],$J52,K$11)</f>
        <v>13</v>
      </c>
      <c r="L52" s="8" t="b">
        <f t="shared" si="9"/>
        <v>0</v>
      </c>
      <c r="M52" s="8">
        <f>_xlfn.XLOOKUP($B52,Results!$A$11:$A$184,Results!$M$11:$M$184,,0)</f>
        <v>7</v>
      </c>
      <c r="N52" s="8" t="str" cm="1">
        <f t="array" ref="N52">IF($L52,INDEX(zTippingResultsByGroup[],$J52,N$11),"")</f>
        <v/>
      </c>
      <c r="O52" s="8" t="str" cm="1">
        <f t="array" ref="O52">IF($L52,INDEX(zTippingResultsByGroup[],$J52,O$11),"")</f>
        <v/>
      </c>
      <c r="P52" s="8"/>
      <c r="Q52" s="8"/>
      <c r="R52" s="20" t="str">
        <f t="shared" si="10"/>
        <v/>
      </c>
      <c r="S52" s="13" t="str">
        <v/>
      </c>
      <c r="T52" s="8" t="str">
        <f t="shared" si="6"/>
        <v/>
      </c>
      <c r="U52" s="18" t="str" cm="1">
        <f t="array" ref="U52">IF($L52,INDEX(zTippingResultsByGroup[],$J52,U$11),"")</f>
        <v/>
      </c>
      <c r="V52" s="18" t="str" cm="1">
        <f t="array" ref="V52">IF($L52,INDEX(zTippingResultsByGroup[],$J52,V$11),"")</f>
        <v/>
      </c>
      <c r="W52" s="18" t="str" cm="1">
        <f t="array" ref="W52">IF($L52,INDEX(zTippingResultsByGroup[],$J52,W$11),"")</f>
        <v/>
      </c>
      <c r="X52" s="27" t="str" cm="1">
        <f t="array" ref="X52">IF($L52,INDEX(zTippingResultsByGroup[],$J52,X$11),"")</f>
        <v/>
      </c>
      <c r="Y52" s="13" t="str" cm="1">
        <f t="array" ref="Y52">LEFT(IF($L52,INDEX(zTippingResultsByGroup[],$J52,Y$11),""),1)</f>
        <v/>
      </c>
      <c r="Z52" s="13" t="str" cm="1">
        <f t="array" ref="Z52">LEFT(IF($L52,INDEX(zTippingResultsByGroup[],$J52,Z$11),""),1)</f>
        <v/>
      </c>
      <c r="AA52" s="13" t="str" cm="1">
        <f t="array" ref="AA52">LEFT(IF($L52,INDEX(zTippingResultsByGroup[],$J52,AA$11),""),1)</f>
        <v/>
      </c>
      <c r="AB52" s="8" t="str" cm="1">
        <f t="array" ref="AB52">IF($L52,INDEX(zTippingResultsByGroup[],$J52,AB$11),"")</f>
        <v/>
      </c>
      <c r="AC52" s="10"/>
      <c r="AD52" s="8"/>
      <c r="AE52" s="10"/>
      <c r="AF52" s="12"/>
      <c r="AG52" s="11" t="b">
        <f t="shared" si="11"/>
        <v>0</v>
      </c>
      <c r="AH52" s="18" t="str" cm="1">
        <f t="array" ref="AH52">IF($L52,INDEX(zTippingResultsByGroup[],$J52,AH$11),"")</f>
        <v/>
      </c>
      <c r="AI52" s="12"/>
      <c r="AJ52" s="12" t="b">
        <f t="shared" si="12"/>
        <v>1</v>
      </c>
      <c r="AK52" s="12" t="b">
        <f t="shared" si="13"/>
        <v>0</v>
      </c>
      <c r="AL52" s="12"/>
      <c r="AM52" s="12"/>
      <c r="AN52" s="12"/>
      <c r="AO52" s="12"/>
      <c r="AP52" s="12"/>
      <c r="AQ52" s="12"/>
      <c r="AR52" s="12"/>
      <c r="AS52" s="12"/>
      <c r="AT52" s="19"/>
    </row>
    <row r="53" spans="1:46" x14ac:dyDescent="0.3">
      <c r="A53" s="4">
        <v>40</v>
      </c>
      <c r="B53" s="8" cm="1">
        <f t="array" ref="B53">INDEX(zTippingResultsByGroup[],$J53,B$11)</f>
        <v>171</v>
      </c>
      <c r="C53" s="8" t="b">
        <v>1</v>
      </c>
      <c r="D53" s="8" t="b" cm="1">
        <f t="array" ref="D53">INDEX(zTippingResultsByGroup[],$J53,D$11)&lt;&gt;0</f>
        <v>0</v>
      </c>
      <c r="E53" s="8"/>
      <c r="F53" s="8"/>
      <c r="G53" s="8">
        <f t="shared" si="5"/>
        <v>2</v>
      </c>
      <c r="H53" s="8" t="b">
        <f t="shared" si="7"/>
        <v>0</v>
      </c>
      <c r="I53" s="8">
        <v>40</v>
      </c>
      <c r="J53" s="8">
        <f t="shared" si="8"/>
        <v>130</v>
      </c>
      <c r="K53" s="8" cm="1">
        <f t="array" ref="K53">INDEX(zTippingResultsByGroup[],$J53,K$11)</f>
        <v>13</v>
      </c>
      <c r="L53" s="8" t="b">
        <f t="shared" si="9"/>
        <v>0</v>
      </c>
      <c r="M53" s="8">
        <f>_xlfn.XLOOKUP($B53,Results!$A$11:$A$184,Results!$M$11:$M$184,,0)</f>
        <v>7</v>
      </c>
      <c r="N53" s="8" t="str" cm="1">
        <f t="array" ref="N53">IF($L53,INDEX(zTippingResultsByGroup[],$J53,N$11),"")</f>
        <v/>
      </c>
      <c r="O53" s="8" t="str" cm="1">
        <f t="array" ref="O53">IF($L53,INDEX(zTippingResultsByGroup[],$J53,O$11),"")</f>
        <v/>
      </c>
      <c r="P53" s="8"/>
      <c r="Q53" s="8"/>
      <c r="R53" s="20" t="str">
        <f t="shared" si="10"/>
        <v/>
      </c>
      <c r="S53" s="13" t="str">
        <v/>
      </c>
      <c r="T53" s="8" t="str">
        <f t="shared" si="6"/>
        <v/>
      </c>
      <c r="U53" s="18" t="str" cm="1">
        <f t="array" ref="U53">IF($L53,INDEX(zTippingResultsByGroup[],$J53,U$11),"")</f>
        <v/>
      </c>
      <c r="V53" s="18" t="str" cm="1">
        <f t="array" ref="V53">IF($L53,INDEX(zTippingResultsByGroup[],$J53,V$11),"")</f>
        <v/>
      </c>
      <c r="W53" s="18" t="str" cm="1">
        <f t="array" ref="W53">IF($L53,INDEX(zTippingResultsByGroup[],$J53,W$11),"")</f>
        <v/>
      </c>
      <c r="X53" s="27" t="str" cm="1">
        <f t="array" ref="X53">IF($L53,INDEX(zTippingResultsByGroup[],$J53,X$11),"")</f>
        <v/>
      </c>
      <c r="Y53" s="13" t="str" cm="1">
        <f t="array" ref="Y53">LEFT(IF($L53,INDEX(zTippingResultsByGroup[],$J53,Y$11),""),1)</f>
        <v/>
      </c>
      <c r="Z53" s="13" t="str" cm="1">
        <f t="array" ref="Z53">LEFT(IF($L53,INDEX(zTippingResultsByGroup[],$J53,Z$11),""),1)</f>
        <v/>
      </c>
      <c r="AA53" s="13" t="str" cm="1">
        <f t="array" ref="AA53">LEFT(IF($L53,INDEX(zTippingResultsByGroup[],$J53,AA$11),""),1)</f>
        <v/>
      </c>
      <c r="AB53" s="8" t="str" cm="1">
        <f t="array" ref="AB53">IF($L53,INDEX(zTippingResultsByGroup[],$J53,AB$11),"")</f>
        <v/>
      </c>
      <c r="AC53" s="10"/>
      <c r="AD53" s="8"/>
      <c r="AE53" s="10"/>
      <c r="AF53" s="12"/>
      <c r="AG53" s="11" t="b">
        <f t="shared" si="11"/>
        <v>0</v>
      </c>
      <c r="AH53" s="18" t="str" cm="1">
        <f t="array" ref="AH53">IF($L53,INDEX(zTippingResultsByGroup[],$J53,AH$11),"")</f>
        <v/>
      </c>
      <c r="AI53" s="12"/>
      <c r="AJ53" s="12" t="b">
        <f t="shared" si="12"/>
        <v>1</v>
      </c>
      <c r="AK53" s="12" t="b">
        <f t="shared" si="13"/>
        <v>0</v>
      </c>
      <c r="AL53" s="12"/>
      <c r="AM53" s="12"/>
      <c r="AN53" s="12"/>
      <c r="AO53" s="12"/>
      <c r="AP53" s="12"/>
      <c r="AQ53" s="12"/>
      <c r="AR53" s="12"/>
      <c r="AS53" s="12"/>
      <c r="AT53" s="19"/>
    </row>
    <row r="54" spans="1:46" x14ac:dyDescent="0.3">
      <c r="A54" s="4">
        <v>41</v>
      </c>
      <c r="B54" s="8" cm="1">
        <f t="array" ref="B54">INDEX(zTippingResultsByGroup[],$J54,B$11)</f>
        <v>212</v>
      </c>
      <c r="C54" s="8" t="b">
        <v>1</v>
      </c>
      <c r="D54" s="8" t="b" cm="1">
        <f t="array" ref="D54">INDEX(zTippingResultsByGroup[],$J54,D$11)&lt;&gt;0</f>
        <v>1</v>
      </c>
      <c r="E54" s="8"/>
      <c r="F54" s="8"/>
      <c r="G54" s="8">
        <f t="shared" si="5"/>
        <v>3</v>
      </c>
      <c r="H54" s="8" t="b">
        <f t="shared" si="7"/>
        <v>0</v>
      </c>
      <c r="I54" s="8">
        <v>41</v>
      </c>
      <c r="J54" s="8">
        <f t="shared" si="8"/>
        <v>131</v>
      </c>
      <c r="K54" s="8" cm="1">
        <f t="array" ref="K54">INDEX(zTippingResultsByGroup[],$J54,K$11)</f>
        <v>13</v>
      </c>
      <c r="L54" s="8" t="b">
        <f t="shared" si="9"/>
        <v>0</v>
      </c>
      <c r="M54" s="8">
        <f>_xlfn.XLOOKUP($B54,Results!$A$11:$A$184,Results!$M$11:$M$184,,0)</f>
        <v>23</v>
      </c>
      <c r="N54" s="8" t="str" cm="1">
        <f t="array" ref="N54">IF($L54,INDEX(zTippingResultsByGroup[],$J54,N$11),"")</f>
        <v/>
      </c>
      <c r="O54" s="8" t="str" cm="1">
        <f t="array" ref="O54">IF($L54,INDEX(zTippingResultsByGroup[],$J54,O$11),"")</f>
        <v/>
      </c>
      <c r="P54" s="8"/>
      <c r="Q54" s="8"/>
      <c r="R54" s="20" t="str">
        <f t="shared" si="10"/>
        <v/>
      </c>
      <c r="S54" s="13" t="str">
        <v/>
      </c>
      <c r="T54" s="8" t="str">
        <f t="shared" si="6"/>
        <v/>
      </c>
      <c r="U54" s="18" t="str" cm="1">
        <f t="array" ref="U54">IF($L54,INDEX(zTippingResultsByGroup[],$J54,U$11),"")</f>
        <v/>
      </c>
      <c r="V54" s="18" t="str" cm="1">
        <f t="array" ref="V54">IF($L54,INDEX(zTippingResultsByGroup[],$J54,V$11),"")</f>
        <v/>
      </c>
      <c r="W54" s="18" t="str" cm="1">
        <f t="array" ref="W54">IF($L54,INDEX(zTippingResultsByGroup[],$J54,W$11),"")</f>
        <v/>
      </c>
      <c r="X54" s="27" t="str" cm="1">
        <f t="array" ref="X54">IF($L54,INDEX(zTippingResultsByGroup[],$J54,X$11),"")</f>
        <v/>
      </c>
      <c r="Y54" s="13" t="str" cm="1">
        <f t="array" ref="Y54">LEFT(IF($L54,INDEX(zTippingResultsByGroup[],$J54,Y$11),""),1)</f>
        <v/>
      </c>
      <c r="Z54" s="13" t="str" cm="1">
        <f t="array" ref="Z54">LEFT(IF($L54,INDEX(zTippingResultsByGroup[],$J54,Z$11),""),1)</f>
        <v/>
      </c>
      <c r="AA54" s="13" t="str" cm="1">
        <f t="array" ref="AA54">LEFT(IF($L54,INDEX(zTippingResultsByGroup[],$J54,AA$11),""),1)</f>
        <v/>
      </c>
      <c r="AB54" s="8" t="str" cm="1">
        <f t="array" ref="AB54">IF($L54,INDEX(zTippingResultsByGroup[],$J54,AB$11),"")</f>
        <v/>
      </c>
      <c r="AC54" s="10"/>
      <c r="AD54" s="8"/>
      <c r="AE54" s="10"/>
      <c r="AF54" s="12"/>
      <c r="AG54" s="11" t="b">
        <f t="shared" si="11"/>
        <v>0</v>
      </c>
      <c r="AH54" s="18" t="str" cm="1">
        <f t="array" ref="AH54">IF($L54,INDEX(zTippingResultsByGroup[],$J54,AH$11),"")</f>
        <v/>
      </c>
      <c r="AI54" s="12"/>
      <c r="AJ54" s="12" t="b">
        <f t="shared" si="12"/>
        <v>1</v>
      </c>
      <c r="AK54" s="12" t="b">
        <f t="shared" si="13"/>
        <v>0</v>
      </c>
      <c r="AL54" s="12"/>
      <c r="AM54" s="12"/>
      <c r="AN54" s="12"/>
      <c r="AO54" s="12"/>
      <c r="AP54" s="12"/>
      <c r="AQ54" s="12"/>
      <c r="AR54" s="12"/>
      <c r="AS54" s="12"/>
      <c r="AT54" s="19"/>
    </row>
    <row r="55" spans="1:46" x14ac:dyDescent="0.3">
      <c r="A55" s="4">
        <v>42</v>
      </c>
      <c r="B55" s="8" cm="1">
        <f t="array" ref="B55">INDEX(zTippingResultsByGroup[],$J55,B$11)</f>
        <v>41</v>
      </c>
      <c r="C55" s="8" t="b">
        <v>1</v>
      </c>
      <c r="D55" s="8" t="b" cm="1">
        <f t="array" ref="D55">INDEX(zTippingResultsByGroup[],$J55,D$11)&lt;&gt;0</f>
        <v>0</v>
      </c>
      <c r="E55" s="8"/>
      <c r="F55" s="8"/>
      <c r="G55" s="8">
        <f t="shared" si="5"/>
        <v>4</v>
      </c>
      <c r="H55" s="8" t="b">
        <f t="shared" si="7"/>
        <v>0</v>
      </c>
      <c r="I55" s="8">
        <v>42</v>
      </c>
      <c r="J55" s="8">
        <f t="shared" si="8"/>
        <v>132</v>
      </c>
      <c r="K55" s="8" cm="1">
        <f t="array" ref="K55">INDEX(zTippingResultsByGroup[],$J55,K$11)</f>
        <v>13</v>
      </c>
      <c r="L55" s="8" t="b">
        <f t="shared" si="9"/>
        <v>0</v>
      </c>
      <c r="M55" s="8">
        <f>_xlfn.XLOOKUP($B55,Results!$A$11:$A$184,Results!$M$11:$M$184,,0)</f>
        <v>23</v>
      </c>
      <c r="N55" s="8" t="str" cm="1">
        <f t="array" ref="N55">IF($L55,INDEX(zTippingResultsByGroup[],$J55,N$11),"")</f>
        <v/>
      </c>
      <c r="O55" s="8" t="str" cm="1">
        <f t="array" ref="O55">IF($L55,INDEX(zTippingResultsByGroup[],$J55,O$11),"")</f>
        <v/>
      </c>
      <c r="P55" s="8"/>
      <c r="Q55" s="8"/>
      <c r="R55" s="20" t="str">
        <f t="shared" si="10"/>
        <v/>
      </c>
      <c r="S55" s="13" t="str">
        <v/>
      </c>
      <c r="T55" s="8" t="str">
        <f t="shared" si="6"/>
        <v/>
      </c>
      <c r="U55" s="18" t="str" cm="1">
        <f t="array" ref="U55">IF($L55,INDEX(zTippingResultsByGroup[],$J55,U$11),"")</f>
        <v/>
      </c>
      <c r="V55" s="18" t="str" cm="1">
        <f t="array" ref="V55">IF($L55,INDEX(zTippingResultsByGroup[],$J55,V$11),"")</f>
        <v/>
      </c>
      <c r="W55" s="18" t="str" cm="1">
        <f t="array" ref="W55">IF($L55,INDEX(zTippingResultsByGroup[],$J55,W$11),"")</f>
        <v/>
      </c>
      <c r="X55" s="27" t="str" cm="1">
        <f t="array" ref="X55">IF($L55,INDEX(zTippingResultsByGroup[],$J55,X$11),"")</f>
        <v/>
      </c>
      <c r="Y55" s="13" t="str" cm="1">
        <f t="array" ref="Y55">LEFT(IF($L55,INDEX(zTippingResultsByGroup[],$J55,Y$11),""),1)</f>
        <v/>
      </c>
      <c r="Z55" s="13" t="str" cm="1">
        <f t="array" ref="Z55">LEFT(IF($L55,INDEX(zTippingResultsByGroup[],$J55,Z$11),""),1)</f>
        <v/>
      </c>
      <c r="AA55" s="13" t="str" cm="1">
        <f t="array" ref="AA55">LEFT(IF($L55,INDEX(zTippingResultsByGroup[],$J55,AA$11),""),1)</f>
        <v/>
      </c>
      <c r="AB55" s="8" t="str" cm="1">
        <f t="array" ref="AB55">IF($L55,INDEX(zTippingResultsByGroup[],$J55,AB$11),"")</f>
        <v/>
      </c>
      <c r="AC55" s="10"/>
      <c r="AD55" s="8"/>
      <c r="AE55" s="10"/>
      <c r="AF55" s="12"/>
      <c r="AG55" s="11" t="b">
        <f t="shared" si="11"/>
        <v>0</v>
      </c>
      <c r="AH55" s="18" t="str" cm="1">
        <f t="array" ref="AH55">IF($L55,INDEX(zTippingResultsByGroup[],$J55,AH$11),"")</f>
        <v/>
      </c>
      <c r="AI55" s="12"/>
      <c r="AJ55" s="12" t="b">
        <f t="shared" si="12"/>
        <v>1</v>
      </c>
      <c r="AK55" s="12" t="b">
        <f t="shared" si="13"/>
        <v>0</v>
      </c>
      <c r="AL55" s="12"/>
      <c r="AM55" s="12"/>
      <c r="AN55" s="12"/>
      <c r="AO55" s="12"/>
      <c r="AP55" s="12"/>
      <c r="AQ55" s="12"/>
      <c r="AR55" s="12"/>
      <c r="AS55" s="12"/>
      <c r="AT55" s="19"/>
    </row>
    <row r="56" spans="1:46" x14ac:dyDescent="0.3">
      <c r="A56" s="4">
        <v>43</v>
      </c>
      <c r="B56" s="8" cm="1">
        <f t="array" ref="B56">INDEX(zTippingResultsByGroup[],$J56,B$11)</f>
        <v>31</v>
      </c>
      <c r="C56" s="8" t="b">
        <v>1</v>
      </c>
      <c r="D56" s="8" t="b" cm="1">
        <f t="array" ref="D56">INDEX(zTippingResultsByGroup[],$J56,D$11)&lt;&gt;0</f>
        <v>0</v>
      </c>
      <c r="E56" s="8"/>
      <c r="F56" s="8"/>
      <c r="G56" s="8">
        <f t="shared" si="5"/>
        <v>5</v>
      </c>
      <c r="H56" s="8" t="b">
        <f t="shared" si="7"/>
        <v>0</v>
      </c>
      <c r="I56" s="8">
        <v>43</v>
      </c>
      <c r="J56" s="8">
        <f t="shared" si="8"/>
        <v>133</v>
      </c>
      <c r="K56" s="8" cm="1">
        <f t="array" ref="K56">INDEX(zTippingResultsByGroup[],$J56,K$11)</f>
        <v>13</v>
      </c>
      <c r="L56" s="8" t="b">
        <f t="shared" si="9"/>
        <v>0</v>
      </c>
      <c r="M56" s="8">
        <f>_xlfn.XLOOKUP($B56,Results!$A$11:$A$184,Results!$M$11:$M$184,,0)</f>
        <v>23</v>
      </c>
      <c r="N56" s="8" t="str" cm="1">
        <f t="array" ref="N56">IF($L56,INDEX(zTippingResultsByGroup[],$J56,N$11),"")</f>
        <v/>
      </c>
      <c r="O56" s="8" t="str" cm="1">
        <f t="array" ref="O56">IF($L56,INDEX(zTippingResultsByGroup[],$J56,O$11),"")</f>
        <v/>
      </c>
      <c r="P56" s="8"/>
      <c r="Q56" s="8"/>
      <c r="R56" s="20" t="str">
        <f t="shared" si="10"/>
        <v/>
      </c>
      <c r="S56" s="13" t="str">
        <v/>
      </c>
      <c r="T56" s="8" t="str">
        <f t="shared" si="6"/>
        <v/>
      </c>
      <c r="U56" s="18" t="str" cm="1">
        <f t="array" ref="U56">IF($L56,INDEX(zTippingResultsByGroup[],$J56,U$11),"")</f>
        <v/>
      </c>
      <c r="V56" s="18" t="str" cm="1">
        <f t="array" ref="V56">IF($L56,INDEX(zTippingResultsByGroup[],$J56,V$11),"")</f>
        <v/>
      </c>
      <c r="W56" s="18" t="str" cm="1">
        <f t="array" ref="W56">IF($L56,INDEX(zTippingResultsByGroup[],$J56,W$11),"")</f>
        <v/>
      </c>
      <c r="X56" s="27" t="str" cm="1">
        <f t="array" ref="X56">IF($L56,INDEX(zTippingResultsByGroup[],$J56,X$11),"")</f>
        <v/>
      </c>
      <c r="Y56" s="13" t="str" cm="1">
        <f t="array" ref="Y56">LEFT(IF($L56,INDEX(zTippingResultsByGroup[],$J56,Y$11),""),1)</f>
        <v/>
      </c>
      <c r="Z56" s="13" t="str" cm="1">
        <f t="array" ref="Z56">LEFT(IF($L56,INDEX(zTippingResultsByGroup[],$J56,Z$11),""),1)</f>
        <v/>
      </c>
      <c r="AA56" s="13" t="str" cm="1">
        <f t="array" ref="AA56">LEFT(IF($L56,INDEX(zTippingResultsByGroup[],$J56,AA$11),""),1)</f>
        <v/>
      </c>
      <c r="AB56" s="8" t="str" cm="1">
        <f t="array" ref="AB56">IF($L56,INDEX(zTippingResultsByGroup[],$J56,AB$11),"")</f>
        <v/>
      </c>
      <c r="AC56" s="10"/>
      <c r="AD56" s="8"/>
      <c r="AE56" s="10"/>
      <c r="AF56" s="12"/>
      <c r="AG56" s="11" t="b">
        <f t="shared" si="11"/>
        <v>0</v>
      </c>
      <c r="AH56" s="18" t="str" cm="1">
        <f t="array" ref="AH56">IF($L56,INDEX(zTippingResultsByGroup[],$J56,AH$11),"")</f>
        <v/>
      </c>
      <c r="AI56" s="12"/>
      <c r="AJ56" s="12" t="b">
        <f t="shared" si="12"/>
        <v>1</v>
      </c>
      <c r="AK56" s="12" t="b">
        <f t="shared" si="13"/>
        <v>0</v>
      </c>
      <c r="AL56" s="12"/>
      <c r="AM56" s="12"/>
      <c r="AN56" s="12"/>
      <c r="AO56" s="12"/>
      <c r="AP56" s="12"/>
      <c r="AQ56" s="12"/>
      <c r="AR56" s="12"/>
      <c r="AS56" s="12"/>
      <c r="AT56" s="19"/>
    </row>
    <row r="57" spans="1:46" x14ac:dyDescent="0.3">
      <c r="A57" s="4">
        <v>44</v>
      </c>
      <c r="B57" s="8" cm="1">
        <f t="array" ref="B57">INDEX(zTippingResultsByGroup[],$J57,B$11)</f>
        <v>81</v>
      </c>
      <c r="C57" s="8" t="b">
        <v>1</v>
      </c>
      <c r="D57" s="8" t="b" cm="1">
        <f t="array" ref="D57">INDEX(zTippingResultsByGroup[],$J57,D$11)&lt;&gt;0</f>
        <v>0</v>
      </c>
      <c r="E57" s="8"/>
      <c r="F57" s="8"/>
      <c r="G57" s="8">
        <f t="shared" si="5"/>
        <v>1</v>
      </c>
      <c r="H57" s="8" t="b">
        <f t="shared" si="7"/>
        <v>0</v>
      </c>
      <c r="I57" s="8">
        <v>44</v>
      </c>
      <c r="J57" s="8">
        <f t="shared" si="8"/>
        <v>134</v>
      </c>
      <c r="K57" s="8" cm="1">
        <f t="array" ref="K57">INDEX(zTippingResultsByGroup[],$J57,K$11)</f>
        <v>13</v>
      </c>
      <c r="L57" s="8" t="b">
        <f t="shared" si="9"/>
        <v>0</v>
      </c>
      <c r="M57" s="8">
        <f>_xlfn.XLOOKUP($B57,Results!$A$11:$A$184,Results!$M$11:$M$184,,0)</f>
        <v>23</v>
      </c>
      <c r="N57" s="8" t="str" cm="1">
        <f t="array" ref="N57">IF($L57,INDEX(zTippingResultsByGroup[],$J57,N$11),"")</f>
        <v/>
      </c>
      <c r="O57" s="8" t="str" cm="1">
        <f t="array" ref="O57">IF($L57,INDEX(zTippingResultsByGroup[],$J57,O$11),"")</f>
        <v/>
      </c>
      <c r="P57" s="8"/>
      <c r="Q57" s="8"/>
      <c r="R57" s="20" t="str">
        <f t="shared" si="10"/>
        <v/>
      </c>
      <c r="S57" s="13" t="str">
        <v/>
      </c>
      <c r="T57" s="8" t="str">
        <f t="shared" si="6"/>
        <v/>
      </c>
      <c r="U57" s="18" t="str" cm="1">
        <f t="array" ref="U57">IF($L57,INDEX(zTippingResultsByGroup[],$J57,U$11),"")</f>
        <v/>
      </c>
      <c r="V57" s="18" t="str" cm="1">
        <f t="array" ref="V57">IF($L57,INDEX(zTippingResultsByGroup[],$J57,V$11),"")</f>
        <v/>
      </c>
      <c r="W57" s="18" t="str" cm="1">
        <f t="array" ref="W57">IF($L57,INDEX(zTippingResultsByGroup[],$J57,W$11),"")</f>
        <v/>
      </c>
      <c r="X57" s="27" t="str" cm="1">
        <f t="array" ref="X57">IF($L57,INDEX(zTippingResultsByGroup[],$J57,X$11),"")</f>
        <v/>
      </c>
      <c r="Y57" s="13" t="str" cm="1">
        <f t="array" ref="Y57">LEFT(IF($L57,INDEX(zTippingResultsByGroup[],$J57,Y$11),""),1)</f>
        <v/>
      </c>
      <c r="Z57" s="13" t="str" cm="1">
        <f t="array" ref="Z57">LEFT(IF($L57,INDEX(zTippingResultsByGroup[],$J57,Z$11),""),1)</f>
        <v/>
      </c>
      <c r="AA57" s="13" t="str" cm="1">
        <f t="array" ref="AA57">LEFT(IF($L57,INDEX(zTippingResultsByGroup[],$J57,AA$11),""),1)</f>
        <v/>
      </c>
      <c r="AB57" s="8" t="str" cm="1">
        <f t="array" ref="AB57">IF($L57,INDEX(zTippingResultsByGroup[],$J57,AB$11),"")</f>
        <v/>
      </c>
      <c r="AC57" s="10"/>
      <c r="AD57" s="8"/>
      <c r="AE57" s="10"/>
      <c r="AF57" s="12"/>
      <c r="AG57" s="11" t="b">
        <f t="shared" si="11"/>
        <v>0</v>
      </c>
      <c r="AH57" s="18" t="str" cm="1">
        <f t="array" ref="AH57">IF($L57,INDEX(zTippingResultsByGroup[],$J57,AH$11),"")</f>
        <v/>
      </c>
      <c r="AI57" s="12"/>
      <c r="AJ57" s="12" t="b">
        <f t="shared" si="12"/>
        <v>1</v>
      </c>
      <c r="AK57" s="12" t="b">
        <f t="shared" si="13"/>
        <v>0</v>
      </c>
      <c r="AL57" s="12"/>
      <c r="AM57" s="12"/>
      <c r="AN57" s="12"/>
      <c r="AO57" s="12"/>
      <c r="AP57" s="12"/>
      <c r="AQ57" s="12"/>
      <c r="AR57" s="12"/>
      <c r="AS57" s="12"/>
      <c r="AT57" s="19"/>
    </row>
    <row r="58" spans="1:46" x14ac:dyDescent="0.3">
      <c r="A58" s="4">
        <v>45</v>
      </c>
      <c r="B58" s="8" cm="1">
        <f t="array" ref="B58">INDEX(zTippingResultsByGroup[],$J58,B$11)</f>
        <v>141</v>
      </c>
      <c r="C58" s="8" t="b">
        <v>1</v>
      </c>
      <c r="D58" s="8" t="b" cm="1">
        <f t="array" ref="D58">INDEX(zTippingResultsByGroup[],$J58,D$11)&lt;&gt;0</f>
        <v>0</v>
      </c>
      <c r="E58" s="8"/>
      <c r="F58" s="8"/>
      <c r="G58" s="8">
        <f t="shared" si="5"/>
        <v>2</v>
      </c>
      <c r="H58" s="8" t="b">
        <f t="shared" si="7"/>
        <v>0</v>
      </c>
      <c r="I58" s="8">
        <v>45</v>
      </c>
      <c r="J58" s="8">
        <f t="shared" si="8"/>
        <v>135</v>
      </c>
      <c r="K58" s="8" cm="1">
        <f t="array" ref="K58">INDEX(zTippingResultsByGroup[],$J58,K$11)</f>
        <v>13</v>
      </c>
      <c r="L58" s="8" t="b">
        <f t="shared" si="9"/>
        <v>0</v>
      </c>
      <c r="M58" s="8">
        <f>_xlfn.XLOOKUP($B58,Results!$A$11:$A$184,Results!$M$11:$M$184,,0)</f>
        <v>23</v>
      </c>
      <c r="N58" s="8" t="str" cm="1">
        <f t="array" ref="N58">IF($L58,INDEX(zTippingResultsByGroup[],$J58,N$11),"")</f>
        <v/>
      </c>
      <c r="O58" s="8" t="str" cm="1">
        <f t="array" ref="O58">IF($L58,INDEX(zTippingResultsByGroup[],$J58,O$11),"")</f>
        <v/>
      </c>
      <c r="P58" s="8"/>
      <c r="Q58" s="8"/>
      <c r="R58" s="20" t="str">
        <f t="shared" si="10"/>
        <v/>
      </c>
      <c r="S58" s="13" t="str">
        <v/>
      </c>
      <c r="T58" s="8" t="str">
        <f t="shared" si="6"/>
        <v/>
      </c>
      <c r="U58" s="18" t="str" cm="1">
        <f t="array" ref="U58">IF($L58,INDEX(zTippingResultsByGroup[],$J58,U$11),"")</f>
        <v/>
      </c>
      <c r="V58" s="18" t="str" cm="1">
        <f t="array" ref="V58">IF($L58,INDEX(zTippingResultsByGroup[],$J58,V$11),"")</f>
        <v/>
      </c>
      <c r="W58" s="18" t="str" cm="1">
        <f t="array" ref="W58">IF($L58,INDEX(zTippingResultsByGroup[],$J58,W$11),"")</f>
        <v/>
      </c>
      <c r="X58" s="27" t="str" cm="1">
        <f t="array" ref="X58">IF($L58,INDEX(zTippingResultsByGroup[],$J58,X$11),"")</f>
        <v/>
      </c>
      <c r="Y58" s="13" t="str" cm="1">
        <f t="array" ref="Y58">LEFT(IF($L58,INDEX(zTippingResultsByGroup[],$J58,Y$11),""),1)</f>
        <v/>
      </c>
      <c r="Z58" s="13" t="str" cm="1">
        <f t="array" ref="Z58">LEFT(IF($L58,INDEX(zTippingResultsByGroup[],$J58,Z$11),""),1)</f>
        <v/>
      </c>
      <c r="AA58" s="13" t="str" cm="1">
        <f t="array" ref="AA58">LEFT(IF($L58,INDEX(zTippingResultsByGroup[],$J58,AA$11),""),1)</f>
        <v/>
      </c>
      <c r="AB58" s="8" t="str" cm="1">
        <f t="array" ref="AB58">IF($L58,INDEX(zTippingResultsByGroup[],$J58,AB$11),"")</f>
        <v/>
      </c>
      <c r="AC58" s="10"/>
      <c r="AD58" s="8"/>
      <c r="AE58" s="10"/>
      <c r="AF58" s="12"/>
      <c r="AG58" s="11" t="b">
        <f t="shared" si="11"/>
        <v>0</v>
      </c>
      <c r="AH58" s="18" t="str" cm="1">
        <f t="array" ref="AH58">IF($L58,INDEX(zTippingResultsByGroup[],$J58,AH$11),"")</f>
        <v/>
      </c>
      <c r="AI58" s="12"/>
      <c r="AJ58" s="12" t="b">
        <f t="shared" si="12"/>
        <v>1</v>
      </c>
      <c r="AK58" s="12" t="b">
        <f t="shared" si="13"/>
        <v>0</v>
      </c>
      <c r="AL58" s="12"/>
      <c r="AM58" s="12"/>
      <c r="AN58" s="12"/>
      <c r="AO58" s="12"/>
      <c r="AP58" s="12"/>
      <c r="AQ58" s="12"/>
      <c r="AR58" s="12"/>
      <c r="AS58" s="12"/>
      <c r="AT58" s="19"/>
    </row>
    <row r="59" spans="1:46" x14ac:dyDescent="0.3">
      <c r="A59" s="4">
        <v>46</v>
      </c>
      <c r="B59" s="8" cm="1">
        <f t="array" ref="B59">INDEX(zTippingResultsByGroup[],$J59,B$11)</f>
        <v>132</v>
      </c>
      <c r="C59" s="8" t="b">
        <v>1</v>
      </c>
      <c r="D59" s="8" t="b" cm="1">
        <f t="array" ref="D59">INDEX(zTippingResultsByGroup[],$J59,D$11)&lt;&gt;0</f>
        <v>0</v>
      </c>
      <c r="E59" s="8"/>
      <c r="F59" s="8"/>
      <c r="G59" s="8">
        <f t="shared" si="5"/>
        <v>3</v>
      </c>
      <c r="H59" s="8" t="b">
        <f t="shared" si="7"/>
        <v>0</v>
      </c>
      <c r="I59" s="8">
        <v>46</v>
      </c>
      <c r="J59" s="8">
        <f t="shared" si="8"/>
        <v>136</v>
      </c>
      <c r="K59" s="8" cm="1">
        <f t="array" ref="K59">INDEX(zTippingResultsByGroup[],$J59,K$11)</f>
        <v>13</v>
      </c>
      <c r="L59" s="8" t="b">
        <f t="shared" si="9"/>
        <v>0</v>
      </c>
      <c r="M59" s="8">
        <f>_xlfn.XLOOKUP($B59,Results!$A$11:$A$184,Results!$M$11:$M$184,,0)</f>
        <v>114</v>
      </c>
      <c r="N59" s="8" t="str" cm="1">
        <f t="array" ref="N59">IF($L59,INDEX(zTippingResultsByGroup[],$J59,N$11),"")</f>
        <v/>
      </c>
      <c r="O59" s="8" t="str" cm="1">
        <f t="array" ref="O59">IF($L59,INDEX(zTippingResultsByGroup[],$J59,O$11),"")</f>
        <v/>
      </c>
      <c r="P59" s="8"/>
      <c r="Q59" s="8"/>
      <c r="R59" s="20" t="str">
        <f t="shared" si="10"/>
        <v/>
      </c>
      <c r="S59" s="13" t="str">
        <v/>
      </c>
      <c r="T59" s="8" t="str">
        <f t="shared" si="6"/>
        <v/>
      </c>
      <c r="U59" s="18" t="str" cm="1">
        <f t="array" ref="U59">IF($L59,INDEX(zTippingResultsByGroup[],$J59,U$11),"")</f>
        <v/>
      </c>
      <c r="V59" s="18" t="str" cm="1">
        <f t="array" ref="V59">IF($L59,INDEX(zTippingResultsByGroup[],$J59,V$11),"")</f>
        <v/>
      </c>
      <c r="W59" s="18" t="str" cm="1">
        <f t="array" ref="W59">IF($L59,INDEX(zTippingResultsByGroup[],$J59,W$11),"")</f>
        <v/>
      </c>
      <c r="X59" s="27" t="str" cm="1">
        <f t="array" ref="X59">IF($L59,INDEX(zTippingResultsByGroup[],$J59,X$11),"")</f>
        <v/>
      </c>
      <c r="Y59" s="13" t="str" cm="1">
        <f t="array" ref="Y59">LEFT(IF($L59,INDEX(zTippingResultsByGroup[],$J59,Y$11),""),1)</f>
        <v/>
      </c>
      <c r="Z59" s="13" t="str" cm="1">
        <f t="array" ref="Z59">LEFT(IF($L59,INDEX(zTippingResultsByGroup[],$J59,Z$11),""),1)</f>
        <v/>
      </c>
      <c r="AA59" s="13" t="str" cm="1">
        <f t="array" ref="AA59">LEFT(IF($L59,INDEX(zTippingResultsByGroup[],$J59,AA$11),""),1)</f>
        <v/>
      </c>
      <c r="AB59" s="8" t="str" cm="1">
        <f t="array" ref="AB59">IF($L59,INDEX(zTippingResultsByGroup[],$J59,AB$11),"")</f>
        <v/>
      </c>
      <c r="AC59" s="10"/>
      <c r="AD59" s="8"/>
      <c r="AE59" s="10"/>
      <c r="AF59" s="12"/>
      <c r="AG59" s="11" t="b">
        <f t="shared" si="11"/>
        <v>0</v>
      </c>
      <c r="AH59" s="18" t="str" cm="1">
        <f t="array" ref="AH59">IF($L59,INDEX(zTippingResultsByGroup[],$J59,AH$11),"")</f>
        <v/>
      </c>
      <c r="AI59" s="12"/>
      <c r="AJ59" s="12" t="b">
        <f t="shared" si="12"/>
        <v>1</v>
      </c>
      <c r="AK59" s="12" t="b">
        <f t="shared" si="13"/>
        <v>0</v>
      </c>
      <c r="AL59" s="12"/>
      <c r="AM59" s="12"/>
      <c r="AN59" s="12"/>
      <c r="AO59" s="12"/>
      <c r="AP59" s="12"/>
      <c r="AQ59" s="12"/>
      <c r="AR59" s="12"/>
      <c r="AS59" s="12"/>
      <c r="AT59" s="19"/>
    </row>
    <row r="60" spans="1:46" x14ac:dyDescent="0.3">
      <c r="A60" s="4">
        <v>47</v>
      </c>
      <c r="B60" s="8" cm="1">
        <f t="array" ref="B60">INDEX(zTippingResultsByGroup[],$J60,B$11)</f>
        <v>58</v>
      </c>
      <c r="C60" s="8" t="b">
        <v>1</v>
      </c>
      <c r="D60" s="8" t="b" cm="1">
        <f t="array" ref="D60">INDEX(zTippingResultsByGroup[],$J60,D$11)&lt;&gt;0</f>
        <v>0</v>
      </c>
      <c r="E60" s="8"/>
      <c r="F60" s="8"/>
      <c r="G60" s="8">
        <f t="shared" si="5"/>
        <v>4</v>
      </c>
      <c r="H60" s="8" t="b">
        <f t="shared" si="7"/>
        <v>0</v>
      </c>
      <c r="I60" s="8">
        <v>47</v>
      </c>
      <c r="J60" s="8">
        <f t="shared" si="8"/>
        <v>137</v>
      </c>
      <c r="K60" s="8" cm="1">
        <f t="array" ref="K60">INDEX(zTippingResultsByGroup[],$J60,K$11)</f>
        <v>13</v>
      </c>
      <c r="L60" s="8" t="b">
        <f t="shared" si="9"/>
        <v>0</v>
      </c>
      <c r="M60" s="8">
        <f>_xlfn.XLOOKUP($B60,Results!$A$11:$A$184,Results!$M$11:$M$184,,0)</f>
        <v>114</v>
      </c>
      <c r="N60" s="8" t="str" cm="1">
        <f t="array" ref="N60">IF($L60,INDEX(zTippingResultsByGroup[],$J60,N$11),"")</f>
        <v/>
      </c>
      <c r="O60" s="8" t="str" cm="1">
        <f t="array" ref="O60">IF($L60,INDEX(zTippingResultsByGroup[],$J60,O$11),"")</f>
        <v/>
      </c>
      <c r="P60" s="8"/>
      <c r="Q60" s="8"/>
      <c r="R60" s="20" t="str">
        <f t="shared" si="10"/>
        <v/>
      </c>
      <c r="S60" s="13" t="str">
        <v/>
      </c>
      <c r="T60" s="8" t="str">
        <f t="shared" si="6"/>
        <v/>
      </c>
      <c r="U60" s="18" t="str" cm="1">
        <f t="array" ref="U60">IF($L60,INDEX(zTippingResultsByGroup[],$J60,U$11),"")</f>
        <v/>
      </c>
      <c r="V60" s="18" t="str" cm="1">
        <f t="array" ref="V60">IF($L60,INDEX(zTippingResultsByGroup[],$J60,V$11),"")</f>
        <v/>
      </c>
      <c r="W60" s="18" t="str" cm="1">
        <f t="array" ref="W60">IF($L60,INDEX(zTippingResultsByGroup[],$J60,W$11),"")</f>
        <v/>
      </c>
      <c r="X60" s="27" t="str" cm="1">
        <f t="array" ref="X60">IF($L60,INDEX(zTippingResultsByGroup[],$J60,X$11),"")</f>
        <v/>
      </c>
      <c r="Y60" s="13" t="str" cm="1">
        <f t="array" ref="Y60">LEFT(IF($L60,INDEX(zTippingResultsByGroup[],$J60,Y$11),""),1)</f>
        <v/>
      </c>
      <c r="Z60" s="13" t="str" cm="1">
        <f t="array" ref="Z60">LEFT(IF($L60,INDEX(zTippingResultsByGroup[],$J60,Z$11),""),1)</f>
        <v/>
      </c>
      <c r="AA60" s="13" t="str" cm="1">
        <f t="array" ref="AA60">LEFT(IF($L60,INDEX(zTippingResultsByGroup[],$J60,AA$11),""),1)</f>
        <v/>
      </c>
      <c r="AB60" s="8" t="str" cm="1">
        <f t="array" ref="AB60">IF($L60,INDEX(zTippingResultsByGroup[],$J60,AB$11),"")</f>
        <v/>
      </c>
      <c r="AC60" s="10"/>
      <c r="AD60" s="8"/>
      <c r="AE60" s="10"/>
      <c r="AF60" s="12"/>
      <c r="AG60" s="11" t="b">
        <f t="shared" si="11"/>
        <v>0</v>
      </c>
      <c r="AH60" s="18" t="str" cm="1">
        <f t="array" ref="AH60">IF($L60,INDEX(zTippingResultsByGroup[],$J60,AH$11),"")</f>
        <v/>
      </c>
      <c r="AI60" s="12"/>
      <c r="AJ60" s="12" t="b">
        <f t="shared" si="12"/>
        <v>1</v>
      </c>
      <c r="AK60" s="12" t="b">
        <f t="shared" si="13"/>
        <v>0</v>
      </c>
      <c r="AL60" s="12"/>
      <c r="AM60" s="12"/>
      <c r="AN60" s="12"/>
      <c r="AO60" s="12"/>
      <c r="AP60" s="12"/>
      <c r="AQ60" s="12"/>
      <c r="AR60" s="12"/>
      <c r="AS60" s="12"/>
      <c r="AT60" s="19"/>
    </row>
    <row r="61" spans="1:46" x14ac:dyDescent="0.3">
      <c r="A61" s="4">
        <v>48</v>
      </c>
      <c r="B61" s="8" cm="1">
        <f t="array" ref="B61">INDEX(zTippingResultsByGroup[],$J61,B$11)</f>
        <v>224</v>
      </c>
      <c r="C61" s="8" t="b">
        <v>1</v>
      </c>
      <c r="D61" s="8" t="b" cm="1">
        <f t="array" ref="D61">INDEX(zTippingResultsByGroup[],$J61,D$11)&lt;&gt;0</f>
        <v>1</v>
      </c>
      <c r="E61" s="8"/>
      <c r="F61" s="8"/>
      <c r="G61" s="8">
        <f t="shared" si="5"/>
        <v>5</v>
      </c>
      <c r="H61" s="8" t="b">
        <f t="shared" si="7"/>
        <v>0</v>
      </c>
      <c r="I61" s="8">
        <v>48</v>
      </c>
      <c r="J61" s="8">
        <f t="shared" si="8"/>
        <v>138</v>
      </c>
      <c r="K61" s="8" cm="1">
        <f t="array" ref="K61">INDEX(zTippingResultsByGroup[],$J61,K$11)</f>
        <v>13</v>
      </c>
      <c r="L61" s="8" t="b">
        <f t="shared" si="9"/>
        <v>0</v>
      </c>
      <c r="M61" s="8">
        <f>_xlfn.XLOOKUP($B61,Results!$A$11:$A$184,Results!$M$11:$M$184,,0)</f>
        <v>114</v>
      </c>
      <c r="N61" s="8" t="str" cm="1">
        <f t="array" ref="N61">IF($L61,INDEX(zTippingResultsByGroup[],$J61,N$11),"")</f>
        <v/>
      </c>
      <c r="O61" s="8" t="str" cm="1">
        <f t="array" ref="O61">IF($L61,INDEX(zTippingResultsByGroup[],$J61,O$11),"")</f>
        <v/>
      </c>
      <c r="P61" s="8"/>
      <c r="Q61" s="8"/>
      <c r="R61" s="20" t="str">
        <f t="shared" si="10"/>
        <v/>
      </c>
      <c r="S61" s="13" t="str">
        <v/>
      </c>
      <c r="T61" s="8" t="str">
        <f t="shared" si="6"/>
        <v/>
      </c>
      <c r="U61" s="18" t="str" cm="1">
        <f t="array" ref="U61">IF($L61,INDEX(zTippingResultsByGroup[],$J61,U$11),"")</f>
        <v/>
      </c>
      <c r="V61" s="18" t="str" cm="1">
        <f t="array" ref="V61">IF($L61,INDEX(zTippingResultsByGroup[],$J61,V$11),"")</f>
        <v/>
      </c>
      <c r="W61" s="18" t="str" cm="1">
        <f t="array" ref="W61">IF($L61,INDEX(zTippingResultsByGroup[],$J61,W$11),"")</f>
        <v/>
      </c>
      <c r="X61" s="27" t="str" cm="1">
        <f t="array" ref="X61">IF($L61,INDEX(zTippingResultsByGroup[],$J61,X$11),"")</f>
        <v/>
      </c>
      <c r="Y61" s="13" t="str" cm="1">
        <f t="array" ref="Y61">LEFT(IF($L61,INDEX(zTippingResultsByGroup[],$J61,Y$11),""),1)</f>
        <v/>
      </c>
      <c r="Z61" s="13" t="str" cm="1">
        <f t="array" ref="Z61">LEFT(IF($L61,INDEX(zTippingResultsByGroup[],$J61,Z$11),""),1)</f>
        <v/>
      </c>
      <c r="AA61" s="13" t="str" cm="1">
        <f t="array" ref="AA61">LEFT(IF($L61,INDEX(zTippingResultsByGroup[],$J61,AA$11),""),1)</f>
        <v/>
      </c>
      <c r="AB61" s="8" t="str" cm="1">
        <f t="array" ref="AB61">IF($L61,INDEX(zTippingResultsByGroup[],$J61,AB$11),"")</f>
        <v/>
      </c>
      <c r="AC61" s="10"/>
      <c r="AD61" s="8"/>
      <c r="AE61" s="10"/>
      <c r="AF61" s="12"/>
      <c r="AG61" s="11" t="b">
        <f t="shared" si="11"/>
        <v>0</v>
      </c>
      <c r="AH61" s="18" t="str" cm="1">
        <f t="array" ref="AH61">IF($L61,INDEX(zTippingResultsByGroup[],$J61,AH$11),"")</f>
        <v/>
      </c>
      <c r="AI61" s="12"/>
      <c r="AJ61" s="12" t="b">
        <f t="shared" si="12"/>
        <v>1</v>
      </c>
      <c r="AK61" s="12" t="b">
        <f t="shared" si="13"/>
        <v>0</v>
      </c>
      <c r="AL61" s="12"/>
      <c r="AM61" s="12"/>
      <c r="AN61" s="12"/>
      <c r="AO61" s="12"/>
      <c r="AP61" s="12"/>
      <c r="AQ61" s="12"/>
      <c r="AR61" s="12"/>
      <c r="AS61" s="12"/>
      <c r="AT61" s="19"/>
    </row>
    <row r="62" spans="1:46" s="9" customFormat="1" x14ac:dyDescent="0.3">
      <c r="A62" s="9">
        <v>49</v>
      </c>
      <c r="B62" s="8" cm="1">
        <f t="array" ref="B62">INDEX(zTippingResultsByGroup[],$J62,B$11)</f>
        <v>218</v>
      </c>
      <c r="C62" s="8" t="b">
        <v>1</v>
      </c>
      <c r="D62" s="8" t="b" cm="1">
        <f t="array" ref="D62">INDEX(zTippingResultsByGroup[],$J62,D$11)&lt;&gt;0</f>
        <v>0</v>
      </c>
      <c r="E62" s="8"/>
      <c r="F62" s="8"/>
      <c r="G62" s="8">
        <f t="shared" si="5"/>
        <v>1</v>
      </c>
      <c r="H62" s="8" t="b">
        <f t="shared" si="7"/>
        <v>0</v>
      </c>
      <c r="I62" s="8">
        <v>49</v>
      </c>
      <c r="J62" s="8">
        <f t="shared" si="8"/>
        <v>139</v>
      </c>
      <c r="K62" s="8" cm="1">
        <f t="array" ref="K62">INDEX(zTippingResultsByGroup[],$J62,K$11)</f>
        <v>13</v>
      </c>
      <c r="L62" s="8" t="b">
        <f t="shared" si="9"/>
        <v>0</v>
      </c>
      <c r="M62" s="8">
        <f>_xlfn.XLOOKUP($B62,Results!$A$11:$A$184,Results!$M$11:$M$184,,0)</f>
        <v>114</v>
      </c>
      <c r="N62" s="8" t="str" cm="1">
        <f t="array" ref="N62">IF($L62,INDEX(zTippingResultsByGroup[],$J62,N$11),"")</f>
        <v/>
      </c>
      <c r="O62" s="8" t="str" cm="1">
        <f t="array" ref="O62">IF($L62,INDEX(zTippingResultsByGroup[],$J62,O$11),"")</f>
        <v/>
      </c>
      <c r="P62" s="8"/>
      <c r="Q62" s="8"/>
      <c r="R62" s="20" t="str">
        <f t="shared" si="10"/>
        <v/>
      </c>
      <c r="S62" s="13" t="str">
        <v/>
      </c>
      <c r="T62" s="8" t="str">
        <f t="shared" si="6"/>
        <v/>
      </c>
      <c r="U62" s="18" t="str" cm="1">
        <f t="array" ref="U62">IF($L62,INDEX(zTippingResultsByGroup[],$J62,U$11),"")</f>
        <v/>
      </c>
      <c r="V62" s="18" t="str" cm="1">
        <f t="array" ref="V62">IF($L62,INDEX(zTippingResultsByGroup[],$J62,V$11),"")</f>
        <v/>
      </c>
      <c r="W62" s="18" t="str" cm="1">
        <f t="array" ref="W62">IF($L62,INDEX(zTippingResultsByGroup[],$J62,W$11),"")</f>
        <v/>
      </c>
      <c r="X62" s="27" t="str" cm="1">
        <f t="array" ref="X62">IF($L62,INDEX(zTippingResultsByGroup[],$J62,X$11),"")</f>
        <v/>
      </c>
      <c r="Y62" s="13" t="str" cm="1">
        <f t="array" ref="Y62">LEFT(IF($L62,INDEX(zTippingResultsByGroup[],$J62,Y$11),""),1)</f>
        <v/>
      </c>
      <c r="Z62" s="13" t="str" cm="1">
        <f t="array" ref="Z62">LEFT(IF($L62,INDEX(zTippingResultsByGroup[],$J62,Z$11),""),1)</f>
        <v/>
      </c>
      <c r="AA62" s="13" t="str" cm="1">
        <f t="array" ref="AA62">LEFT(IF($L62,INDEX(zTippingResultsByGroup[],$J62,AA$11),""),1)</f>
        <v/>
      </c>
      <c r="AB62" s="8" t="str" cm="1">
        <f t="array" ref="AB62">IF($L62,INDEX(zTippingResultsByGroup[],$J62,AB$11),"")</f>
        <v/>
      </c>
      <c r="AC62" s="10"/>
      <c r="AD62" s="8"/>
      <c r="AE62" s="10"/>
      <c r="AF62" s="12"/>
      <c r="AG62" s="11" t="b">
        <f t="shared" si="11"/>
        <v>0</v>
      </c>
      <c r="AH62" s="18" t="str" cm="1">
        <f t="array" ref="AH62">IF($L62,INDEX(zTippingResultsByGroup[],$J62,AH$11),"")</f>
        <v/>
      </c>
      <c r="AI62" s="12"/>
      <c r="AJ62" s="12" t="b">
        <f t="shared" si="12"/>
        <v>1</v>
      </c>
      <c r="AK62" s="12" t="b">
        <f t="shared" si="13"/>
        <v>0</v>
      </c>
      <c r="AL62" s="12"/>
      <c r="AM62" s="12"/>
      <c r="AN62" s="12"/>
      <c r="AO62" s="12"/>
      <c r="AP62" s="12"/>
      <c r="AQ62" s="12"/>
      <c r="AR62" s="12"/>
      <c r="AS62" s="12"/>
      <c r="AT62" s="19"/>
    </row>
    <row r="63" spans="1:46" x14ac:dyDescent="0.3">
      <c r="A63" s="4">
        <v>50</v>
      </c>
      <c r="B63" s="8" cm="1">
        <f t="array" ref="B63">INDEX(zTippingResultsByGroup[],$J63,B$11)</f>
        <v>243</v>
      </c>
      <c r="C63" s="8" t="b">
        <v>1</v>
      </c>
      <c r="D63" s="8" t="b" cm="1">
        <f t="array" ref="D63">INDEX(zTippingResultsByGroup[],$J63,D$11)&lt;&gt;0</f>
        <v>1</v>
      </c>
      <c r="E63" s="8"/>
      <c r="F63" s="8"/>
      <c r="G63" s="8">
        <f t="shared" si="5"/>
        <v>2</v>
      </c>
      <c r="H63" s="8" t="b">
        <f t="shared" si="7"/>
        <v>0</v>
      </c>
      <c r="I63" s="8">
        <v>50</v>
      </c>
      <c r="J63" s="8">
        <f t="shared" si="8"/>
        <v>140</v>
      </c>
      <c r="K63" s="8" cm="1">
        <f t="array" ref="K63">INDEX(zTippingResultsByGroup[],$J63,K$11)</f>
        <v>25</v>
      </c>
      <c r="L63" s="8" t="b">
        <f t="shared" si="9"/>
        <v>0</v>
      </c>
      <c r="M63" s="8">
        <f>_xlfn.XLOOKUP($B63,Results!$A$11:$A$184,Results!$M$11:$M$184,,0)</f>
        <v>1</v>
      </c>
      <c r="N63" s="8" t="str" cm="1">
        <f t="array" ref="N63">IF($L63,INDEX(zTippingResultsByGroup[],$J63,N$11),"")</f>
        <v/>
      </c>
      <c r="O63" s="8" t="str" cm="1">
        <f t="array" ref="O63">IF($L63,INDEX(zTippingResultsByGroup[],$J63,O$11),"")</f>
        <v/>
      </c>
      <c r="P63" s="8"/>
      <c r="Q63" s="8"/>
      <c r="R63" s="20" t="str">
        <f t="shared" si="10"/>
        <v/>
      </c>
      <c r="S63" s="13" t="str">
        <v/>
      </c>
      <c r="T63" s="8" t="str">
        <f t="shared" si="6"/>
        <v/>
      </c>
      <c r="U63" s="18" t="str" cm="1">
        <f t="array" ref="U63">IF($L63,INDEX(zTippingResultsByGroup[],$J63,U$11),"")</f>
        <v/>
      </c>
      <c r="V63" s="18" t="str" cm="1">
        <f t="array" ref="V63">IF($L63,INDEX(zTippingResultsByGroup[],$J63,V$11),"")</f>
        <v/>
      </c>
      <c r="W63" s="18" t="str" cm="1">
        <f t="array" ref="W63">IF($L63,INDEX(zTippingResultsByGroup[],$J63,W$11),"")</f>
        <v/>
      </c>
      <c r="X63" s="27" t="str" cm="1">
        <f t="array" ref="X63">IF($L63,INDEX(zTippingResultsByGroup[],$J63,X$11),"")</f>
        <v/>
      </c>
      <c r="Y63" s="13" t="str" cm="1">
        <f t="array" ref="Y63">LEFT(IF($L63,INDEX(zTippingResultsByGroup[],$J63,Y$11),""),1)</f>
        <v/>
      </c>
      <c r="Z63" s="13" t="str" cm="1">
        <f t="array" ref="Z63">LEFT(IF($L63,INDEX(zTippingResultsByGroup[],$J63,Z$11),""),1)</f>
        <v/>
      </c>
      <c r="AA63" s="13" t="str" cm="1">
        <f t="array" ref="AA63">LEFT(IF($L63,INDEX(zTippingResultsByGroup[],$J63,AA$11),""),1)</f>
        <v/>
      </c>
      <c r="AB63" s="8" t="str" cm="1">
        <f t="array" ref="AB63">IF($L63,INDEX(zTippingResultsByGroup[],$J63,AB$11),"")</f>
        <v/>
      </c>
      <c r="AC63" s="10"/>
      <c r="AD63" s="8"/>
      <c r="AE63" s="10"/>
      <c r="AF63" s="12"/>
      <c r="AG63" s="11" t="b">
        <f t="shared" si="11"/>
        <v>0</v>
      </c>
      <c r="AH63" s="18" t="str" cm="1">
        <f t="array" ref="AH63">IF($L63,INDEX(zTippingResultsByGroup[],$J63,AH$11),"")</f>
        <v/>
      </c>
      <c r="AI63" s="12"/>
      <c r="AJ63" s="12" t="b">
        <f t="shared" si="12"/>
        <v>1</v>
      </c>
      <c r="AK63" s="12" t="b">
        <f t="shared" si="13"/>
        <v>0</v>
      </c>
      <c r="AL63" s="12"/>
      <c r="AM63" s="12"/>
      <c r="AN63" s="12"/>
      <c r="AO63" s="12"/>
      <c r="AP63" s="12"/>
      <c r="AQ63" s="12"/>
      <c r="AR63" s="12"/>
      <c r="AS63" s="12"/>
      <c r="AT63" s="19"/>
    </row>
    <row r="64" spans="1:46" x14ac:dyDescent="0.3">
      <c r="A64" s="4">
        <v>51</v>
      </c>
      <c r="M64" s="8" t="e">
        <f>_xlfn.XLOOKUP($B64,Results!$A$11:$A$184,Results!$M$11:$M$184,,0)</f>
        <v>#N/A</v>
      </c>
      <c r="T64" s="4" t="str">
        <f t="shared" si="6"/>
        <v/>
      </c>
    </row>
    <row r="65" spans="1:20" x14ac:dyDescent="0.3">
      <c r="A65" s="4">
        <v>52</v>
      </c>
      <c r="M65" s="8" t="e">
        <f>_xlfn.XLOOKUP($B65,Results!$A$11:$A$184,Results!$M$11:$M$184,,0)</f>
        <v>#N/A</v>
      </c>
      <c r="T65" s="4" t="str">
        <f t="shared" si="6"/>
        <v/>
      </c>
    </row>
    <row r="66" spans="1:20" x14ac:dyDescent="0.3">
      <c r="A66" s="4">
        <v>53</v>
      </c>
      <c r="M66" s="8" t="e">
        <f>_xlfn.XLOOKUP($B66,Results!$A$11:$A$184,Results!$M$11:$M$184,,0)</f>
        <v>#N/A</v>
      </c>
      <c r="T66" s="4" t="str">
        <f t="shared" si="6"/>
        <v/>
      </c>
    </row>
    <row r="67" spans="1:20" x14ac:dyDescent="0.3">
      <c r="A67" s="4">
        <v>54</v>
      </c>
      <c r="M67" s="8" t="e">
        <f>_xlfn.XLOOKUP($B67,Results!$A$11:$A$184,Results!$M$11:$M$184,,0)</f>
        <v>#N/A</v>
      </c>
      <c r="T67" s="4" t="str">
        <f t="shared" si="6"/>
        <v/>
      </c>
    </row>
    <row r="68" spans="1:20" x14ac:dyDescent="0.3">
      <c r="A68" s="4">
        <v>55</v>
      </c>
      <c r="M68" s="8" t="e">
        <f>_xlfn.XLOOKUP($B68,Results!$A$11:$A$184,Results!$M$11:$M$184,,0)</f>
        <v>#N/A</v>
      </c>
      <c r="T68" s="4" t="str">
        <f t="shared" si="6"/>
        <v/>
      </c>
    </row>
    <row r="69" spans="1:20" x14ac:dyDescent="0.3">
      <c r="A69" s="4">
        <v>56</v>
      </c>
      <c r="M69" s="8" t="e">
        <f>_xlfn.XLOOKUP($B69,Results!$A$11:$A$184,Results!$M$11:$M$184,,0)</f>
        <v>#N/A</v>
      </c>
      <c r="T69" s="4" t="str">
        <f t="shared" si="6"/>
        <v/>
      </c>
    </row>
    <row r="70" spans="1:20" x14ac:dyDescent="0.3">
      <c r="A70" s="4">
        <v>57</v>
      </c>
      <c r="M70" s="8" t="e">
        <f>_xlfn.XLOOKUP($B70,Results!$A$11:$A$184,Results!$M$11:$M$184,,0)</f>
        <v>#N/A</v>
      </c>
      <c r="T70" s="4" t="str">
        <f t="shared" si="6"/>
        <v/>
      </c>
    </row>
    <row r="71" spans="1:20" x14ac:dyDescent="0.3">
      <c r="A71" s="4">
        <v>58</v>
      </c>
      <c r="M71" s="8" t="e">
        <f>_xlfn.XLOOKUP($B71,Results!$A$11:$A$184,Results!$M$11:$M$184,,0)</f>
        <v>#N/A</v>
      </c>
      <c r="T71" s="4" t="str">
        <f t="shared" si="6"/>
        <v/>
      </c>
    </row>
    <row r="72" spans="1:20" x14ac:dyDescent="0.3">
      <c r="A72" s="4">
        <v>59</v>
      </c>
      <c r="M72" s="8" t="e">
        <f>_xlfn.XLOOKUP($B72,Results!$A$11:$A$184,Results!$M$11:$M$184,,0)</f>
        <v>#N/A</v>
      </c>
      <c r="T72" s="4" t="str">
        <f t="shared" si="6"/>
        <v/>
      </c>
    </row>
    <row r="73" spans="1:20" x14ac:dyDescent="0.3">
      <c r="A73" s="4">
        <v>60</v>
      </c>
      <c r="M73" s="8" t="e">
        <f>_xlfn.XLOOKUP($B73,Results!$A$11:$A$184,Results!$M$11:$M$184,,0)</f>
        <v>#N/A</v>
      </c>
      <c r="T73" s="4" t="str">
        <f t="shared" si="6"/>
        <v/>
      </c>
    </row>
    <row r="74" spans="1:20" x14ac:dyDescent="0.3">
      <c r="A74" s="4">
        <v>61</v>
      </c>
      <c r="M74" s="8" t="e">
        <f>_xlfn.XLOOKUP($B74,Results!$A$11:$A$184,Results!$M$11:$M$184,,0)</f>
        <v>#N/A</v>
      </c>
      <c r="T74" s="4" t="str">
        <f t="shared" si="6"/>
        <v/>
      </c>
    </row>
    <row r="75" spans="1:20" x14ac:dyDescent="0.3">
      <c r="A75" s="4">
        <v>62</v>
      </c>
      <c r="M75" s="8" t="e">
        <f>_xlfn.XLOOKUP($B75,Results!$A$11:$A$184,Results!$M$11:$M$184,,0)</f>
        <v>#N/A</v>
      </c>
      <c r="T75" s="4" t="str">
        <f t="shared" si="6"/>
        <v/>
      </c>
    </row>
    <row r="76" spans="1:20" x14ac:dyDescent="0.3">
      <c r="A76" s="4">
        <v>63</v>
      </c>
      <c r="M76" s="8" t="e">
        <f>_xlfn.XLOOKUP($B76,Results!$A$11:$A$184,Results!$M$11:$M$184,,0)</f>
        <v>#N/A</v>
      </c>
      <c r="T76" s="4" t="str">
        <f t="shared" si="6"/>
        <v/>
      </c>
    </row>
    <row r="77" spans="1:20" x14ac:dyDescent="0.3">
      <c r="A77" s="4">
        <v>64</v>
      </c>
      <c r="M77" s="8" t="e">
        <f>_xlfn.XLOOKUP($B77,Results!$A$11:$A$184,Results!$M$11:$M$184,,0)</f>
        <v>#N/A</v>
      </c>
      <c r="T77" s="4" t="str">
        <f t="shared" si="6"/>
        <v/>
      </c>
    </row>
    <row r="78" spans="1:20" x14ac:dyDescent="0.3">
      <c r="A78" s="4">
        <v>65</v>
      </c>
      <c r="M78" s="8" t="e">
        <f>_xlfn.XLOOKUP($B78,Results!$A$11:$A$184,Results!$M$11:$M$184,,0)</f>
        <v>#N/A</v>
      </c>
      <c r="T78" s="4" t="str">
        <f t="shared" si="6"/>
        <v/>
      </c>
    </row>
    <row r="79" spans="1:20" x14ac:dyDescent="0.3">
      <c r="A79" s="4">
        <v>66</v>
      </c>
      <c r="M79" s="8" t="e">
        <f>_xlfn.XLOOKUP($B79,Results!$A$11:$A$184,Results!$M$11:$M$184,,0)</f>
        <v>#N/A</v>
      </c>
      <c r="T79" s="4" t="str">
        <f t="shared" ref="T79:T134" si="14">IF($L79,$N79&amp;" "&amp;$O79,"")</f>
        <v/>
      </c>
    </row>
    <row r="80" spans="1:20" x14ac:dyDescent="0.3">
      <c r="A80" s="4">
        <v>67</v>
      </c>
      <c r="M80" s="8" t="e">
        <f>_xlfn.XLOOKUP($B80,Results!$A$11:$A$184,Results!$M$11:$M$184,,0)</f>
        <v>#N/A</v>
      </c>
      <c r="T80" s="4" t="str">
        <f t="shared" si="14"/>
        <v/>
      </c>
    </row>
    <row r="81" spans="1:20" x14ac:dyDescent="0.3">
      <c r="A81" s="4">
        <v>68</v>
      </c>
      <c r="M81" s="8" t="e">
        <f>_xlfn.XLOOKUP($B81,Results!$A$11:$A$184,Results!$M$11:$M$184,,0)</f>
        <v>#N/A</v>
      </c>
      <c r="T81" s="4" t="str">
        <f t="shared" si="14"/>
        <v/>
      </c>
    </row>
    <row r="82" spans="1:20" x14ac:dyDescent="0.3">
      <c r="A82" s="4">
        <v>69</v>
      </c>
      <c r="M82" s="8" t="e">
        <f>_xlfn.XLOOKUP($B82,Results!$A$11:$A$184,Results!$M$11:$M$184,,0)</f>
        <v>#N/A</v>
      </c>
      <c r="T82" s="4" t="str">
        <f t="shared" si="14"/>
        <v/>
      </c>
    </row>
    <row r="83" spans="1:20" x14ac:dyDescent="0.3">
      <c r="A83" s="4">
        <v>70</v>
      </c>
      <c r="M83" s="8" t="e">
        <f>_xlfn.XLOOKUP($B83,Results!$A$11:$A$184,Results!$M$11:$M$184,,0)</f>
        <v>#N/A</v>
      </c>
      <c r="T83" s="4" t="str">
        <f t="shared" si="14"/>
        <v/>
      </c>
    </row>
    <row r="84" spans="1:20" x14ac:dyDescent="0.3">
      <c r="A84" s="4">
        <v>71</v>
      </c>
      <c r="M84" s="8" t="e">
        <f>_xlfn.XLOOKUP($B84,Results!$A$11:$A$184,Results!$M$11:$M$184,,0)</f>
        <v>#N/A</v>
      </c>
      <c r="T84" s="4" t="str">
        <f t="shared" si="14"/>
        <v/>
      </c>
    </row>
    <row r="85" spans="1:20" x14ac:dyDescent="0.3">
      <c r="A85" s="4">
        <v>72</v>
      </c>
      <c r="M85" s="8" t="e">
        <f>_xlfn.XLOOKUP($B85,Results!$A$11:$A$184,Results!$M$11:$M$184,,0)</f>
        <v>#N/A</v>
      </c>
      <c r="T85" s="4" t="str">
        <f t="shared" si="14"/>
        <v/>
      </c>
    </row>
    <row r="86" spans="1:20" x14ac:dyDescent="0.3">
      <c r="A86" s="4">
        <v>73</v>
      </c>
      <c r="M86" s="8" t="e">
        <f>_xlfn.XLOOKUP($B86,Results!$A$11:$A$184,Results!$M$11:$M$184,,0)</f>
        <v>#N/A</v>
      </c>
      <c r="T86" s="4" t="str">
        <f t="shared" si="14"/>
        <v/>
      </c>
    </row>
    <row r="87" spans="1:20" x14ac:dyDescent="0.3">
      <c r="A87" s="4">
        <v>74</v>
      </c>
      <c r="M87" s="8" t="e">
        <f>_xlfn.XLOOKUP($B87,Results!$A$11:$A$184,Results!$M$11:$M$184,,0)</f>
        <v>#N/A</v>
      </c>
      <c r="T87" s="4" t="str">
        <f t="shared" si="14"/>
        <v/>
      </c>
    </row>
    <row r="88" spans="1:20" x14ac:dyDescent="0.3">
      <c r="A88" s="4">
        <v>75</v>
      </c>
      <c r="M88" s="8" t="e">
        <f>_xlfn.XLOOKUP($B88,Results!$A$11:$A$184,Results!$M$11:$M$184,,0)</f>
        <v>#N/A</v>
      </c>
      <c r="T88" s="4" t="str">
        <f t="shared" si="14"/>
        <v/>
      </c>
    </row>
    <row r="89" spans="1:20" x14ac:dyDescent="0.3">
      <c r="A89" s="4">
        <v>76</v>
      </c>
      <c r="M89" s="8" t="e">
        <f>_xlfn.XLOOKUP($B89,Results!$A$11:$A$184,Results!$M$11:$M$184,,0)</f>
        <v>#N/A</v>
      </c>
      <c r="T89" s="4" t="str">
        <f t="shared" si="14"/>
        <v/>
      </c>
    </row>
    <row r="90" spans="1:20" x14ac:dyDescent="0.3">
      <c r="A90" s="4">
        <v>77</v>
      </c>
      <c r="M90" s="8" t="e">
        <f>_xlfn.XLOOKUP($B90,Results!$A$11:$A$184,Results!$M$11:$M$184,,0)</f>
        <v>#N/A</v>
      </c>
      <c r="T90" s="4" t="str">
        <f t="shared" si="14"/>
        <v/>
      </c>
    </row>
    <row r="91" spans="1:20" x14ac:dyDescent="0.3">
      <c r="A91" s="4">
        <v>78</v>
      </c>
      <c r="M91" s="8" t="e">
        <f>_xlfn.XLOOKUP($B91,Results!$A$11:$A$184,Results!$M$11:$M$184,,0)</f>
        <v>#N/A</v>
      </c>
      <c r="T91" s="4" t="str">
        <f t="shared" si="14"/>
        <v/>
      </c>
    </row>
    <row r="92" spans="1:20" x14ac:dyDescent="0.3">
      <c r="A92" s="4">
        <v>79</v>
      </c>
      <c r="M92" s="8" t="e">
        <f>_xlfn.XLOOKUP($B92,Results!$A$11:$A$184,Results!$M$11:$M$184,,0)</f>
        <v>#N/A</v>
      </c>
      <c r="T92" s="4" t="str">
        <f t="shared" si="14"/>
        <v/>
      </c>
    </row>
    <row r="93" spans="1:20" x14ac:dyDescent="0.3">
      <c r="A93" s="4">
        <v>80</v>
      </c>
      <c r="M93" s="8" t="e">
        <f>_xlfn.XLOOKUP($B93,Results!$A$11:$A$184,Results!$M$11:$M$184,,0)</f>
        <v>#N/A</v>
      </c>
      <c r="T93" s="4" t="str">
        <f t="shared" si="14"/>
        <v/>
      </c>
    </row>
    <row r="94" spans="1:20" x14ac:dyDescent="0.3">
      <c r="A94" s="4">
        <v>81</v>
      </c>
      <c r="M94" s="8" t="e">
        <f>_xlfn.XLOOKUP($B94,Results!$A$11:$A$184,Results!$M$11:$M$184,,0)</f>
        <v>#N/A</v>
      </c>
      <c r="T94" s="4" t="str">
        <f t="shared" si="14"/>
        <v/>
      </c>
    </row>
    <row r="95" spans="1:20" x14ac:dyDescent="0.3">
      <c r="A95" s="4">
        <v>82</v>
      </c>
      <c r="M95" s="8" t="e">
        <f>_xlfn.XLOOKUP($B95,Results!$A$11:$A$184,Results!$M$11:$M$184,,0)</f>
        <v>#N/A</v>
      </c>
      <c r="T95" s="4" t="str">
        <f t="shared" si="14"/>
        <v/>
      </c>
    </row>
    <row r="96" spans="1:20" x14ac:dyDescent="0.3">
      <c r="A96" s="4">
        <v>83</v>
      </c>
      <c r="M96" s="8" t="e">
        <f>_xlfn.XLOOKUP($B96,Results!$A$11:$A$184,Results!$M$11:$M$184,,0)</f>
        <v>#N/A</v>
      </c>
      <c r="T96" s="4" t="str">
        <f t="shared" si="14"/>
        <v/>
      </c>
    </row>
    <row r="97" spans="1:20" x14ac:dyDescent="0.3">
      <c r="A97" s="4">
        <v>84</v>
      </c>
      <c r="M97" s="8" t="e">
        <f>_xlfn.XLOOKUP($B97,Results!$A$11:$A$184,Results!$M$11:$M$184,,0)</f>
        <v>#N/A</v>
      </c>
      <c r="T97" s="4" t="str">
        <f t="shared" si="14"/>
        <v/>
      </c>
    </row>
    <row r="98" spans="1:20" x14ac:dyDescent="0.3">
      <c r="A98" s="4">
        <v>85</v>
      </c>
      <c r="M98" s="8" t="e">
        <f>_xlfn.XLOOKUP($B98,Results!$A$11:$A$184,Results!$M$11:$M$184,,0)</f>
        <v>#N/A</v>
      </c>
      <c r="T98" s="4" t="str">
        <f t="shared" si="14"/>
        <v/>
      </c>
    </row>
    <row r="99" spans="1:20" x14ac:dyDescent="0.3">
      <c r="A99" s="4">
        <v>86</v>
      </c>
      <c r="M99" s="8" t="e">
        <f>_xlfn.XLOOKUP($B99,Results!$A$11:$A$184,Results!$M$11:$M$184,,0)</f>
        <v>#N/A</v>
      </c>
      <c r="T99" s="4" t="str">
        <f t="shared" si="14"/>
        <v/>
      </c>
    </row>
    <row r="100" spans="1:20" x14ac:dyDescent="0.3">
      <c r="A100" s="4">
        <v>87</v>
      </c>
      <c r="M100" s="8" t="e">
        <f>_xlfn.XLOOKUP($B100,Results!$A$11:$A$184,Results!$M$11:$M$184,,0)</f>
        <v>#N/A</v>
      </c>
      <c r="T100" s="4" t="str">
        <f t="shared" si="14"/>
        <v/>
      </c>
    </row>
    <row r="101" spans="1:20" x14ac:dyDescent="0.3">
      <c r="A101" s="4">
        <v>88</v>
      </c>
      <c r="M101" s="8" t="e">
        <f>_xlfn.XLOOKUP($B101,Results!$A$11:$A$184,Results!$M$11:$M$184,,0)</f>
        <v>#N/A</v>
      </c>
      <c r="T101" s="4" t="str">
        <f t="shared" si="14"/>
        <v/>
      </c>
    </row>
    <row r="102" spans="1:20" x14ac:dyDescent="0.3">
      <c r="A102" s="4">
        <v>89</v>
      </c>
      <c r="M102" s="8" t="e">
        <f>_xlfn.XLOOKUP($B102,Results!$A$11:$A$184,Results!$M$11:$M$184,,0)</f>
        <v>#N/A</v>
      </c>
      <c r="T102" s="4" t="str">
        <f t="shared" si="14"/>
        <v/>
      </c>
    </row>
    <row r="103" spans="1:20" x14ac:dyDescent="0.3">
      <c r="A103" s="4">
        <v>90</v>
      </c>
      <c r="M103" s="8" t="e">
        <f>_xlfn.XLOOKUP($B103,Results!$A$11:$A$184,Results!$M$11:$M$184,,0)</f>
        <v>#N/A</v>
      </c>
      <c r="T103" s="4" t="str">
        <f t="shared" si="14"/>
        <v/>
      </c>
    </row>
    <row r="104" spans="1:20" x14ac:dyDescent="0.3">
      <c r="A104" s="4">
        <v>91</v>
      </c>
      <c r="M104" s="8" t="e">
        <f>_xlfn.XLOOKUP($B104,Results!$A$11:$A$184,Results!$M$11:$M$184,,0)</f>
        <v>#N/A</v>
      </c>
      <c r="T104" s="4" t="str">
        <f t="shared" si="14"/>
        <v/>
      </c>
    </row>
    <row r="105" spans="1:20" x14ac:dyDescent="0.3">
      <c r="A105" s="4">
        <v>92</v>
      </c>
      <c r="M105" s="8" t="e">
        <f>_xlfn.XLOOKUP($B105,Results!$A$11:$A$184,Results!$M$11:$M$184,,0)</f>
        <v>#N/A</v>
      </c>
      <c r="T105" s="4" t="str">
        <f t="shared" si="14"/>
        <v/>
      </c>
    </row>
    <row r="106" spans="1:20" x14ac:dyDescent="0.3">
      <c r="A106" s="4">
        <v>93</v>
      </c>
      <c r="M106" s="8" t="e">
        <f>_xlfn.XLOOKUP($B106,Results!$A$11:$A$184,Results!$M$11:$M$184,,0)</f>
        <v>#N/A</v>
      </c>
      <c r="T106" s="4" t="str">
        <f t="shared" si="14"/>
        <v/>
      </c>
    </row>
    <row r="107" spans="1:20" x14ac:dyDescent="0.3">
      <c r="A107" s="4">
        <v>94</v>
      </c>
      <c r="M107" s="8" t="e">
        <f>_xlfn.XLOOKUP($B107,Results!$A$11:$A$184,Results!$M$11:$M$184,,0)</f>
        <v>#N/A</v>
      </c>
      <c r="T107" s="4" t="str">
        <f t="shared" si="14"/>
        <v/>
      </c>
    </row>
    <row r="108" spans="1:20" x14ac:dyDescent="0.3">
      <c r="A108" s="4">
        <v>95</v>
      </c>
      <c r="M108" s="8" t="e">
        <f>_xlfn.XLOOKUP($B108,Results!$A$11:$A$184,Results!$M$11:$M$184,,0)</f>
        <v>#N/A</v>
      </c>
      <c r="T108" s="4" t="str">
        <f t="shared" si="14"/>
        <v/>
      </c>
    </row>
    <row r="109" spans="1:20" x14ac:dyDescent="0.3">
      <c r="A109" s="4">
        <v>96</v>
      </c>
      <c r="M109" s="8" t="e">
        <f>_xlfn.XLOOKUP($B109,Results!$A$11:$A$184,Results!$M$11:$M$184,,0)</f>
        <v>#N/A</v>
      </c>
      <c r="T109" s="4" t="str">
        <f t="shared" si="14"/>
        <v/>
      </c>
    </row>
    <row r="110" spans="1:20" x14ac:dyDescent="0.3">
      <c r="A110" s="4">
        <v>97</v>
      </c>
      <c r="M110" s="8" t="e">
        <f>_xlfn.XLOOKUP($B110,Results!$A$11:$A$184,Results!$M$11:$M$184,,0)</f>
        <v>#N/A</v>
      </c>
      <c r="T110" s="4" t="str">
        <f t="shared" si="14"/>
        <v/>
      </c>
    </row>
    <row r="111" spans="1:20" x14ac:dyDescent="0.3">
      <c r="A111" s="4">
        <v>98</v>
      </c>
      <c r="M111" s="8" t="e">
        <f>_xlfn.XLOOKUP($B111,Results!$A$11:$A$184,Results!$M$11:$M$184,,0)</f>
        <v>#N/A</v>
      </c>
      <c r="T111" s="4" t="str">
        <f t="shared" si="14"/>
        <v/>
      </c>
    </row>
    <row r="112" spans="1:20" x14ac:dyDescent="0.3">
      <c r="A112" s="4">
        <v>99</v>
      </c>
      <c r="M112" s="8" t="e">
        <f>_xlfn.XLOOKUP($B112,Results!$A$11:$A$184,Results!$M$11:$M$184,,0)</f>
        <v>#N/A</v>
      </c>
      <c r="T112" s="4" t="str">
        <f t="shared" si="14"/>
        <v/>
      </c>
    </row>
    <row r="113" spans="1:20" x14ac:dyDescent="0.3">
      <c r="A113" s="4">
        <v>100</v>
      </c>
      <c r="M113" s="8" t="e">
        <f>_xlfn.XLOOKUP($B113,Results!$A$11:$A$184,Results!$M$11:$M$184,,0)</f>
        <v>#N/A</v>
      </c>
      <c r="T113" s="4" t="str">
        <f t="shared" si="14"/>
        <v/>
      </c>
    </row>
    <row r="114" spans="1:20" x14ac:dyDescent="0.3">
      <c r="A114" s="4">
        <v>101</v>
      </c>
      <c r="M114" s="8" t="e">
        <f>_xlfn.XLOOKUP($B114,Results!$A$11:$A$184,Results!$M$11:$M$184,,0)</f>
        <v>#N/A</v>
      </c>
      <c r="T114" s="4" t="str">
        <f t="shared" si="14"/>
        <v/>
      </c>
    </row>
    <row r="115" spans="1:20" x14ac:dyDescent="0.3">
      <c r="A115" s="4">
        <v>102</v>
      </c>
      <c r="M115" s="8" t="e">
        <f>_xlfn.XLOOKUP($B115,Results!$A$11:$A$184,Results!$M$11:$M$184,,0)</f>
        <v>#N/A</v>
      </c>
      <c r="T115" s="4" t="str">
        <f t="shared" si="14"/>
        <v/>
      </c>
    </row>
    <row r="116" spans="1:20" x14ac:dyDescent="0.3">
      <c r="A116" s="4">
        <v>103</v>
      </c>
      <c r="M116" s="8" t="e">
        <f>_xlfn.XLOOKUP($B116,Results!$A$11:$A$184,Results!$M$11:$M$184,,0)</f>
        <v>#N/A</v>
      </c>
      <c r="T116" s="4" t="str">
        <f t="shared" si="14"/>
        <v/>
      </c>
    </row>
    <row r="117" spans="1:20" x14ac:dyDescent="0.3">
      <c r="A117" s="4">
        <v>104</v>
      </c>
      <c r="M117" s="8" t="e">
        <f>_xlfn.XLOOKUP($B117,Results!$A$11:$A$184,Results!$M$11:$M$184,,0)</f>
        <v>#N/A</v>
      </c>
      <c r="T117" s="4" t="str">
        <f t="shared" si="14"/>
        <v/>
      </c>
    </row>
    <row r="118" spans="1:20" x14ac:dyDescent="0.3">
      <c r="A118" s="4">
        <v>105</v>
      </c>
      <c r="M118" s="8" t="e">
        <f>_xlfn.XLOOKUP($B118,Results!$A$11:$A$184,Results!$M$11:$M$184,,0)</f>
        <v>#N/A</v>
      </c>
      <c r="T118" s="4" t="str">
        <f t="shared" si="14"/>
        <v/>
      </c>
    </row>
    <row r="119" spans="1:20" x14ac:dyDescent="0.3">
      <c r="A119" s="4">
        <v>106</v>
      </c>
      <c r="M119" s="8" t="e">
        <f>_xlfn.XLOOKUP($B119,Results!$A$11:$A$184,Results!$M$11:$M$184,,0)</f>
        <v>#N/A</v>
      </c>
      <c r="T119" s="4" t="str">
        <f t="shared" si="14"/>
        <v/>
      </c>
    </row>
    <row r="120" spans="1:20" x14ac:dyDescent="0.3">
      <c r="A120" s="4">
        <v>107</v>
      </c>
      <c r="M120" s="8" t="e">
        <f>_xlfn.XLOOKUP($B120,Results!$A$11:$A$184,Results!$M$11:$M$184,,0)</f>
        <v>#N/A</v>
      </c>
      <c r="T120" s="4" t="str">
        <f t="shared" si="14"/>
        <v/>
      </c>
    </row>
    <row r="121" spans="1:20" x14ac:dyDescent="0.3">
      <c r="A121" s="4">
        <v>108</v>
      </c>
      <c r="M121" s="8" t="e">
        <f>_xlfn.XLOOKUP($B121,Results!$A$11:$A$184,Results!$M$11:$M$184,,0)</f>
        <v>#N/A</v>
      </c>
      <c r="T121" s="4" t="str">
        <f t="shared" si="14"/>
        <v/>
      </c>
    </row>
    <row r="122" spans="1:20" x14ac:dyDescent="0.3">
      <c r="A122" s="4">
        <v>109</v>
      </c>
      <c r="M122" s="8" t="e">
        <f>_xlfn.XLOOKUP($B122,Results!$A$11:$A$184,Results!$M$11:$M$184,,0)</f>
        <v>#N/A</v>
      </c>
      <c r="T122" s="4" t="str">
        <f t="shared" si="14"/>
        <v/>
      </c>
    </row>
    <row r="123" spans="1:20" x14ac:dyDescent="0.3">
      <c r="A123" s="4">
        <v>110</v>
      </c>
      <c r="M123" s="8" t="e">
        <f>_xlfn.XLOOKUP($B123,Results!$A$11:$A$184,Results!$M$11:$M$184,,0)</f>
        <v>#N/A</v>
      </c>
      <c r="T123" s="4" t="str">
        <f t="shared" si="14"/>
        <v/>
      </c>
    </row>
    <row r="124" spans="1:20" x14ac:dyDescent="0.3">
      <c r="A124" s="4">
        <v>111</v>
      </c>
      <c r="M124" s="8" t="e">
        <f>_xlfn.XLOOKUP($B124,Results!$A$11:$A$184,Results!$M$11:$M$184,,0)</f>
        <v>#N/A</v>
      </c>
      <c r="T124" s="4" t="str">
        <f t="shared" si="14"/>
        <v/>
      </c>
    </row>
    <row r="125" spans="1:20" x14ac:dyDescent="0.3">
      <c r="A125" s="4">
        <v>112</v>
      </c>
      <c r="M125" s="8" t="e">
        <f>_xlfn.XLOOKUP($B125,Results!$A$11:$A$184,Results!$M$11:$M$184,,0)</f>
        <v>#N/A</v>
      </c>
      <c r="T125" s="4" t="str">
        <f t="shared" si="14"/>
        <v/>
      </c>
    </row>
    <row r="126" spans="1:20" x14ac:dyDescent="0.3">
      <c r="A126" s="4">
        <v>113</v>
      </c>
      <c r="M126" s="8" t="e">
        <f>_xlfn.XLOOKUP($B126,Results!$A$11:$A$184,Results!$M$11:$M$184,,0)</f>
        <v>#N/A</v>
      </c>
      <c r="T126" s="4" t="str">
        <f t="shared" si="14"/>
        <v/>
      </c>
    </row>
    <row r="127" spans="1:20" x14ac:dyDescent="0.3">
      <c r="A127" s="4">
        <v>114</v>
      </c>
      <c r="M127" s="8" t="e">
        <f>_xlfn.XLOOKUP($B127,Results!$A$11:$A$184,Results!$M$11:$M$184,,0)</f>
        <v>#N/A</v>
      </c>
      <c r="T127" s="4" t="str">
        <f t="shared" si="14"/>
        <v/>
      </c>
    </row>
    <row r="128" spans="1:20" x14ac:dyDescent="0.3">
      <c r="A128" s="4">
        <v>115</v>
      </c>
      <c r="M128" s="8" t="e">
        <f>_xlfn.XLOOKUP($B128,Results!$A$11:$A$184,Results!$M$11:$M$184,,0)</f>
        <v>#N/A</v>
      </c>
      <c r="T128" s="4" t="str">
        <f t="shared" si="14"/>
        <v/>
      </c>
    </row>
    <row r="129" spans="1:20" x14ac:dyDescent="0.3">
      <c r="A129" s="4">
        <v>116</v>
      </c>
      <c r="M129" s="8" t="e">
        <f>_xlfn.XLOOKUP($B129,Results!$A$11:$A$184,Results!$M$11:$M$184,,0)</f>
        <v>#N/A</v>
      </c>
      <c r="T129" s="4" t="str">
        <f t="shared" si="14"/>
        <v/>
      </c>
    </row>
    <row r="130" spans="1:20" x14ac:dyDescent="0.3">
      <c r="A130" s="4">
        <v>117</v>
      </c>
      <c r="M130" s="8" t="e">
        <f>_xlfn.XLOOKUP($B130,Results!$A$11:$A$184,Results!$M$11:$M$184,,0)</f>
        <v>#N/A</v>
      </c>
      <c r="T130" s="4" t="str">
        <f t="shared" si="14"/>
        <v/>
      </c>
    </row>
    <row r="131" spans="1:20" x14ac:dyDescent="0.3">
      <c r="A131" s="4">
        <v>118</v>
      </c>
      <c r="M131" s="8" t="e">
        <f>_xlfn.XLOOKUP($B131,Results!$A$11:$A$184,Results!$M$11:$M$184,,0)</f>
        <v>#N/A</v>
      </c>
      <c r="T131" s="4" t="str">
        <f t="shared" si="14"/>
        <v/>
      </c>
    </row>
    <row r="132" spans="1:20" x14ac:dyDescent="0.3">
      <c r="A132" s="4">
        <v>119</v>
      </c>
      <c r="M132" s="8" t="e">
        <f>_xlfn.XLOOKUP($B132,Results!$A$11:$A$184,Results!$M$11:$M$184,,0)</f>
        <v>#N/A</v>
      </c>
      <c r="T132" s="4" t="str">
        <f t="shared" si="14"/>
        <v/>
      </c>
    </row>
    <row r="133" spans="1:20" x14ac:dyDescent="0.3">
      <c r="A133" s="4">
        <v>120</v>
      </c>
      <c r="M133" s="8" t="e">
        <f>_xlfn.XLOOKUP($B133,Results!$A$11:$A$184,Results!$M$11:$M$184,,0)</f>
        <v>#N/A</v>
      </c>
      <c r="T133" s="4" t="str">
        <f t="shared" si="14"/>
        <v/>
      </c>
    </row>
    <row r="134" spans="1:20" x14ac:dyDescent="0.3">
      <c r="A134" s="4">
        <v>121</v>
      </c>
      <c r="M134" s="8" t="e">
        <f>_xlfn.XLOOKUP($B134,Results!$A$11:$A$184,Results!$M$11:$M$184,,0)</f>
        <v>#N/A</v>
      </c>
      <c r="T134" s="4" t="str">
        <f t="shared" si="14"/>
        <v/>
      </c>
    </row>
    <row r="135" spans="1:20" x14ac:dyDescent="0.3">
      <c r="A135" s="4">
        <v>122</v>
      </c>
      <c r="M135" s="8" t="e">
        <f>_xlfn.XLOOKUP($B135,Results!$A$11:$A$184,Results!$M$11:$M$184,,0)</f>
        <v>#N/A</v>
      </c>
    </row>
    <row r="136" spans="1:20" x14ac:dyDescent="0.3">
      <c r="A136" s="4">
        <v>123</v>
      </c>
      <c r="M136" s="8" t="e">
        <f>_xlfn.XLOOKUP($B136,Results!$A$11:$A$184,Results!$M$11:$M$184,,0)</f>
        <v>#N/A</v>
      </c>
    </row>
    <row r="137" spans="1:20" x14ac:dyDescent="0.3">
      <c r="A137" s="4">
        <v>124</v>
      </c>
      <c r="M137" s="8" t="e">
        <f>_xlfn.XLOOKUP($B137,Results!$A$11:$A$184,Results!$M$11:$M$184,,0)</f>
        <v>#N/A</v>
      </c>
    </row>
    <row r="138" spans="1:20" x14ac:dyDescent="0.3">
      <c r="A138" s="4">
        <v>125</v>
      </c>
      <c r="M138" s="8" t="e">
        <f>_xlfn.XLOOKUP($B138,Results!$A$11:$A$184,Results!$M$11:$M$184,,0)</f>
        <v>#N/A</v>
      </c>
    </row>
    <row r="139" spans="1:20" x14ac:dyDescent="0.3">
      <c r="A139" s="4">
        <v>126</v>
      </c>
      <c r="M139" s="8" t="e">
        <f>_xlfn.XLOOKUP($B139,Results!$A$11:$A$184,Results!$M$11:$M$184,,0)</f>
        <v>#N/A</v>
      </c>
    </row>
    <row r="140" spans="1:20" x14ac:dyDescent="0.3">
      <c r="A140" s="4">
        <v>127</v>
      </c>
      <c r="M140" s="8" t="e">
        <f>_xlfn.XLOOKUP($B140,Results!$A$11:$A$184,Results!$M$11:$M$184,,0)</f>
        <v>#N/A</v>
      </c>
    </row>
    <row r="141" spans="1:20" x14ac:dyDescent="0.3">
      <c r="A141" s="4">
        <v>128</v>
      </c>
      <c r="M141" s="8" t="e">
        <f>_xlfn.XLOOKUP($B141,Results!$A$11:$A$184,Results!$M$11:$M$184,,0)</f>
        <v>#N/A</v>
      </c>
    </row>
    <row r="142" spans="1:20" x14ac:dyDescent="0.3">
      <c r="A142" s="4">
        <v>129</v>
      </c>
      <c r="M142" s="8" t="e">
        <f>_xlfn.XLOOKUP($B142,Results!$A$11:$A$184,Results!$M$11:$M$184,,0)</f>
        <v>#N/A</v>
      </c>
    </row>
    <row r="143" spans="1:20" x14ac:dyDescent="0.3">
      <c r="A143" s="4">
        <v>130</v>
      </c>
      <c r="M143" s="8" t="e">
        <f>_xlfn.XLOOKUP($B143,Results!$A$11:$A$184,Results!$M$11:$M$184,,0)</f>
        <v>#N/A</v>
      </c>
    </row>
    <row r="144" spans="1:20" x14ac:dyDescent="0.3">
      <c r="A144" s="4">
        <v>131</v>
      </c>
      <c r="M144" s="8" t="e">
        <f>_xlfn.XLOOKUP($B144,Results!$A$11:$A$184,Results!$M$11:$M$184,,0)</f>
        <v>#N/A</v>
      </c>
    </row>
    <row r="145" spans="1:13" x14ac:dyDescent="0.3">
      <c r="A145" s="4">
        <v>132</v>
      </c>
      <c r="M145" s="8" t="e">
        <f>_xlfn.XLOOKUP($B145,Results!$A$11:$A$184,Results!$M$11:$M$184,,0)</f>
        <v>#N/A</v>
      </c>
    </row>
    <row r="146" spans="1:13" x14ac:dyDescent="0.3">
      <c r="A146" s="4">
        <v>133</v>
      </c>
      <c r="M146" s="8" t="e">
        <f>_xlfn.XLOOKUP($B146,Results!$A$11:$A$184,Results!$M$11:$M$184,,0)</f>
        <v>#N/A</v>
      </c>
    </row>
    <row r="147" spans="1:13" x14ac:dyDescent="0.3">
      <c r="A147" s="4">
        <v>134</v>
      </c>
      <c r="M147" s="8" t="e">
        <f>_xlfn.XLOOKUP($B147,Results!$A$11:$A$184,Results!$M$11:$M$184,,0)</f>
        <v>#N/A</v>
      </c>
    </row>
    <row r="148" spans="1:13" x14ac:dyDescent="0.3">
      <c r="A148" s="4">
        <v>135</v>
      </c>
      <c r="M148" s="8" t="e">
        <f>_xlfn.XLOOKUP($B148,Results!$A$11:$A$184,Results!$M$11:$M$184,,0)</f>
        <v>#N/A</v>
      </c>
    </row>
    <row r="149" spans="1:13" x14ac:dyDescent="0.3">
      <c r="A149" s="4">
        <v>136</v>
      </c>
      <c r="M149" s="8" t="e">
        <f>_xlfn.XLOOKUP($B149,Results!$A$11:$A$184,Results!$M$11:$M$184,,0)</f>
        <v>#N/A</v>
      </c>
    </row>
    <row r="150" spans="1:13" x14ac:dyDescent="0.3">
      <c r="A150" s="4">
        <v>137</v>
      </c>
      <c r="M150" s="8" t="e">
        <f>_xlfn.XLOOKUP($B150,Results!$A$11:$A$184,Results!$M$11:$M$184,,0)</f>
        <v>#N/A</v>
      </c>
    </row>
    <row r="151" spans="1:13" x14ac:dyDescent="0.3">
      <c r="A151" s="4">
        <v>138</v>
      </c>
      <c r="M151" s="8" t="e">
        <f>_xlfn.XLOOKUP($B151,Results!$A$11:$A$184,Results!$M$11:$M$184,,0)</f>
        <v>#N/A</v>
      </c>
    </row>
    <row r="152" spans="1:13" x14ac:dyDescent="0.3">
      <c r="A152" s="4">
        <v>139</v>
      </c>
      <c r="M152" s="8" t="e">
        <f>_xlfn.XLOOKUP($B152,Results!$A$11:$A$184,Results!$M$11:$M$184,,0)</f>
        <v>#N/A</v>
      </c>
    </row>
    <row r="153" spans="1:13" x14ac:dyDescent="0.3">
      <c r="A153" s="4">
        <v>140</v>
      </c>
      <c r="M153" s="8" t="e">
        <f>_xlfn.XLOOKUP($B153,Results!$A$11:$A$184,Results!$M$11:$M$184,,0)</f>
        <v>#N/A</v>
      </c>
    </row>
    <row r="154" spans="1:13" x14ac:dyDescent="0.3">
      <c r="A154" s="4">
        <v>141</v>
      </c>
      <c r="M154" s="8" t="e">
        <f>_xlfn.XLOOKUP($B154,Results!$A$11:$A$184,Results!$M$11:$M$184,,0)</f>
        <v>#N/A</v>
      </c>
    </row>
    <row r="155" spans="1:13" x14ac:dyDescent="0.3">
      <c r="A155" s="4">
        <v>142</v>
      </c>
      <c r="M155" s="8" t="e">
        <f>_xlfn.XLOOKUP($B155,Results!$A$11:$A$184,Results!$M$11:$M$184,,0)</f>
        <v>#N/A</v>
      </c>
    </row>
    <row r="156" spans="1:13" x14ac:dyDescent="0.3">
      <c r="A156" s="4">
        <v>143</v>
      </c>
      <c r="M156" s="8" t="e">
        <f>_xlfn.XLOOKUP($B156,Results!$A$11:$A$184,Results!$M$11:$M$184,,0)</f>
        <v>#N/A</v>
      </c>
    </row>
    <row r="157" spans="1:13" x14ac:dyDescent="0.3">
      <c r="A157" s="4">
        <v>144</v>
      </c>
      <c r="M157" s="8" t="e">
        <f>_xlfn.XLOOKUP($B157,Results!$A$11:$A$184,Results!$M$11:$M$184,,0)</f>
        <v>#N/A</v>
      </c>
    </row>
    <row r="158" spans="1:13" x14ac:dyDescent="0.3">
      <c r="A158" s="4">
        <v>145</v>
      </c>
      <c r="M158" s="8" t="e">
        <f>_xlfn.XLOOKUP($B158,Results!$A$11:$A$184,Results!$M$11:$M$184,,0)</f>
        <v>#N/A</v>
      </c>
    </row>
    <row r="159" spans="1:13" x14ac:dyDescent="0.3">
      <c r="A159" s="4">
        <v>146</v>
      </c>
      <c r="M159" s="8" t="e">
        <f>_xlfn.XLOOKUP($B159,Results!$A$11:$A$184,Results!$M$11:$M$184,,0)</f>
        <v>#N/A</v>
      </c>
    </row>
    <row r="160" spans="1:13" x14ac:dyDescent="0.3">
      <c r="A160" s="4">
        <v>147</v>
      </c>
      <c r="M160" s="8" t="e">
        <f>_xlfn.XLOOKUP($B160,Results!$A$11:$A$184,Results!$M$11:$M$184,,0)</f>
        <v>#N/A</v>
      </c>
    </row>
    <row r="161" spans="1:13" x14ac:dyDescent="0.3">
      <c r="A161" s="4">
        <v>148</v>
      </c>
      <c r="M161" s="8" t="e">
        <f>_xlfn.XLOOKUP($B161,Results!$A$11:$A$184,Results!$M$11:$M$184,,0)</f>
        <v>#N/A</v>
      </c>
    </row>
    <row r="162" spans="1:13" x14ac:dyDescent="0.3">
      <c r="A162" s="4">
        <v>149</v>
      </c>
      <c r="M162" s="8" t="e">
        <f>_xlfn.XLOOKUP($B162,Results!$A$11:$A$184,Results!$M$11:$M$184,,0)</f>
        <v>#N/A</v>
      </c>
    </row>
    <row r="163" spans="1:13" x14ac:dyDescent="0.3">
      <c r="A163" s="4">
        <v>150</v>
      </c>
      <c r="M163" s="8" t="e">
        <f>_xlfn.XLOOKUP($B163,Results!$A$11:$A$184,Results!$M$11:$M$184,,0)</f>
        <v>#N/A</v>
      </c>
    </row>
    <row r="164" spans="1:13" x14ac:dyDescent="0.3">
      <c r="A164" s="4">
        <v>151</v>
      </c>
      <c r="M164" s="8" t="e">
        <f>_xlfn.XLOOKUP($B164,Results!$A$11:$A$184,Results!$M$11:$M$184,,0)</f>
        <v>#N/A</v>
      </c>
    </row>
    <row r="165" spans="1:13" x14ac:dyDescent="0.3">
      <c r="A165" s="4">
        <v>152</v>
      </c>
      <c r="M165" s="8" t="e">
        <f>_xlfn.XLOOKUP($B165,Results!$A$11:$A$184,Results!$M$11:$M$184,,0)</f>
        <v>#N/A</v>
      </c>
    </row>
    <row r="166" spans="1:13" x14ac:dyDescent="0.3">
      <c r="A166" s="4">
        <v>153</v>
      </c>
      <c r="M166" s="8" t="e">
        <f>_xlfn.XLOOKUP($B166,Results!$A$11:$A$184,Results!$M$11:$M$184,,0)</f>
        <v>#N/A</v>
      </c>
    </row>
    <row r="167" spans="1:13" x14ac:dyDescent="0.3">
      <c r="A167" s="4">
        <v>154</v>
      </c>
      <c r="M167" s="8" t="e">
        <f>_xlfn.XLOOKUP($B167,Results!$A$11:$A$184,Results!$M$11:$M$184,,0)</f>
        <v>#N/A</v>
      </c>
    </row>
    <row r="168" spans="1:13" x14ac:dyDescent="0.3">
      <c r="A168" s="4">
        <v>155</v>
      </c>
      <c r="M168" s="8" t="e">
        <f>_xlfn.XLOOKUP($B168,Results!$A$11:$A$184,Results!$M$11:$M$184,,0)</f>
        <v>#N/A</v>
      </c>
    </row>
    <row r="169" spans="1:13" x14ac:dyDescent="0.3">
      <c r="A169" s="4">
        <v>156</v>
      </c>
      <c r="M169" s="8" t="e">
        <f>_xlfn.XLOOKUP($B169,Results!$A$11:$A$184,Results!$M$11:$M$184,,0)</f>
        <v>#N/A</v>
      </c>
    </row>
    <row r="170" spans="1:13" x14ac:dyDescent="0.3">
      <c r="A170" s="4">
        <v>157</v>
      </c>
      <c r="M170" s="8" t="e">
        <f>_xlfn.XLOOKUP($B170,Results!$A$11:$A$184,Results!$M$11:$M$184,,0)</f>
        <v>#N/A</v>
      </c>
    </row>
    <row r="171" spans="1:13" x14ac:dyDescent="0.3">
      <c r="A171" s="4">
        <v>158</v>
      </c>
      <c r="M171" s="8" t="e">
        <f>_xlfn.XLOOKUP($B171,Results!$A$11:$A$184,Results!$M$11:$M$184,,0)</f>
        <v>#N/A</v>
      </c>
    </row>
    <row r="172" spans="1:13" x14ac:dyDescent="0.3">
      <c r="A172" s="4">
        <v>159</v>
      </c>
      <c r="M172" s="8" t="e">
        <f>_xlfn.XLOOKUP($B172,Results!$A$11:$A$184,Results!$M$11:$M$184,,0)</f>
        <v>#N/A</v>
      </c>
    </row>
    <row r="173" spans="1:13" x14ac:dyDescent="0.3">
      <c r="A173" s="4">
        <v>160</v>
      </c>
      <c r="M173" s="8" t="e">
        <f>_xlfn.XLOOKUP($B173,Results!$A$11:$A$184,Results!$M$11:$M$184,,0)</f>
        <v>#N/A</v>
      </c>
    </row>
    <row r="174" spans="1:13" x14ac:dyDescent="0.3">
      <c r="A174" s="4">
        <v>161</v>
      </c>
      <c r="M174" s="8" t="e">
        <f>_xlfn.XLOOKUP($B174,Results!$A$11:$A$184,Results!$M$11:$M$184,,0)</f>
        <v>#N/A</v>
      </c>
    </row>
    <row r="175" spans="1:13" x14ac:dyDescent="0.3">
      <c r="A175" s="4">
        <v>162</v>
      </c>
      <c r="M175" s="8" t="e">
        <f>_xlfn.XLOOKUP($B175,Results!$A$11:$A$184,Results!$M$11:$M$184,,0)</f>
        <v>#N/A</v>
      </c>
    </row>
    <row r="176" spans="1:13" x14ac:dyDescent="0.3">
      <c r="A176" s="4">
        <v>163</v>
      </c>
      <c r="M176" s="8" t="e">
        <f>_xlfn.XLOOKUP($B176,Results!$A$11:$A$184,Results!$M$11:$M$184,,0)</f>
        <v>#N/A</v>
      </c>
    </row>
    <row r="177" spans="1:13" x14ac:dyDescent="0.3">
      <c r="A177" s="4">
        <v>164</v>
      </c>
      <c r="M177" s="8" t="e">
        <f>_xlfn.XLOOKUP($B177,Results!$A$11:$A$184,Results!$M$11:$M$184,,0)</f>
        <v>#N/A</v>
      </c>
    </row>
    <row r="178" spans="1:13" x14ac:dyDescent="0.3">
      <c r="A178" s="4">
        <v>165</v>
      </c>
      <c r="M178" s="8" t="e">
        <f>_xlfn.XLOOKUP($B178,Results!$A$11:$A$184,Results!$M$11:$M$184,,0)</f>
        <v>#N/A</v>
      </c>
    </row>
    <row r="179" spans="1:13" x14ac:dyDescent="0.3">
      <c r="A179" s="4">
        <v>166</v>
      </c>
      <c r="M179" s="8" t="e">
        <f>_xlfn.XLOOKUP($B179,Results!$A$11:$A$184,Results!$M$11:$M$184,,0)</f>
        <v>#N/A</v>
      </c>
    </row>
    <row r="180" spans="1:13" x14ac:dyDescent="0.3">
      <c r="A180" s="4">
        <v>167</v>
      </c>
      <c r="M180" s="8" t="e">
        <f>_xlfn.XLOOKUP($B180,Results!$A$11:$A$184,Results!$M$11:$M$184,,0)</f>
        <v>#N/A</v>
      </c>
    </row>
    <row r="181" spans="1:13" x14ac:dyDescent="0.3">
      <c r="A181" s="4">
        <v>168</v>
      </c>
      <c r="M181" s="8" t="e">
        <f>_xlfn.XLOOKUP($B181,Results!$A$11:$A$184,Results!$M$11:$M$184,,0)</f>
        <v>#N/A</v>
      </c>
    </row>
    <row r="182" spans="1:13" x14ac:dyDescent="0.3">
      <c r="A182" s="4">
        <v>169</v>
      </c>
      <c r="M182" s="8" t="e">
        <f>_xlfn.XLOOKUP($B182,Results!$A$11:$A$184,Results!$M$11:$M$184,,0)</f>
        <v>#N/A</v>
      </c>
    </row>
    <row r="183" spans="1:13" x14ac:dyDescent="0.3">
      <c r="A183" s="4">
        <v>170</v>
      </c>
      <c r="M183" s="8" t="e">
        <f>_xlfn.XLOOKUP($B183,Results!$A$11:$A$184,Results!$M$11:$M$184,,0)</f>
        <v>#N/A</v>
      </c>
    </row>
    <row r="184" spans="1:13" x14ac:dyDescent="0.3">
      <c r="A184" s="4">
        <v>171</v>
      </c>
      <c r="M184" s="8" t="e">
        <f>_xlfn.XLOOKUP($B184,Results!$A$11:$A$184,Results!$M$11:$M$184,,0)</f>
        <v>#N/A</v>
      </c>
    </row>
    <row r="185" spans="1:13" x14ac:dyDescent="0.3">
      <c r="A185" s="4">
        <v>172</v>
      </c>
      <c r="M185" s="8" t="e">
        <f>_xlfn.XLOOKUP($B185,Results!$A$11:$A$184,Results!$M$11:$M$184,,0)</f>
        <v>#N/A</v>
      </c>
    </row>
    <row r="186" spans="1:13" x14ac:dyDescent="0.3">
      <c r="A186" s="4">
        <v>173</v>
      </c>
      <c r="M186" s="8" t="e">
        <f>_xlfn.XLOOKUP($B186,Results!$A$11:$A$184,Results!$M$11:$M$184,,0)</f>
        <v>#N/A</v>
      </c>
    </row>
    <row r="187" spans="1:13" x14ac:dyDescent="0.3">
      <c r="A187" s="4">
        <v>174</v>
      </c>
      <c r="M187" s="8" t="e">
        <f>_xlfn.XLOOKUP($B187,Results!$A$11:$A$184,Results!$M$11:$M$184,,0)</f>
        <v>#N/A</v>
      </c>
    </row>
    <row r="188" spans="1:13" x14ac:dyDescent="0.3">
      <c r="A188" s="4">
        <v>175</v>
      </c>
      <c r="M188" s="8" t="e">
        <f>_xlfn.XLOOKUP($B188,Results!$A$11:$A$184,Results!$M$11:$M$184,,0)</f>
        <v>#N/A</v>
      </c>
    </row>
    <row r="189" spans="1:13" x14ac:dyDescent="0.3">
      <c r="A189" s="4">
        <v>176</v>
      </c>
      <c r="M189" s="8" t="e">
        <f>_xlfn.XLOOKUP($B189,Results!$A$11:$A$184,Results!$M$11:$M$184,,0)</f>
        <v>#N/A</v>
      </c>
    </row>
    <row r="190" spans="1:13" x14ac:dyDescent="0.3">
      <c r="A190" s="4">
        <v>177</v>
      </c>
      <c r="M190" s="8" t="e">
        <f>_xlfn.XLOOKUP($B190,Results!$A$11:$A$184,Results!$M$11:$M$184,,0)</f>
        <v>#N/A</v>
      </c>
    </row>
    <row r="191" spans="1:13" x14ac:dyDescent="0.3">
      <c r="A191" s="4">
        <v>178</v>
      </c>
      <c r="M191" s="8" t="e">
        <f>_xlfn.XLOOKUP($B191,Results!$A$11:$A$184,Results!$M$11:$M$184,,0)</f>
        <v>#N/A</v>
      </c>
    </row>
    <row r="192" spans="1:13" x14ac:dyDescent="0.3">
      <c r="A192" s="4">
        <v>179</v>
      </c>
      <c r="M192" s="8" t="e">
        <f>_xlfn.XLOOKUP($B192,Results!$A$11:$A$184,Results!$M$11:$M$184,,0)</f>
        <v>#N/A</v>
      </c>
    </row>
    <row r="193" spans="1:13" x14ac:dyDescent="0.3">
      <c r="A193" s="4">
        <v>180</v>
      </c>
      <c r="M193" s="8" t="e">
        <f>_xlfn.XLOOKUP($B193,Results!$A$11:$A$184,Results!$M$11:$M$184,,0)</f>
        <v>#N/A</v>
      </c>
    </row>
    <row r="194" spans="1:13" x14ac:dyDescent="0.3">
      <c r="A194" s="4">
        <v>181</v>
      </c>
      <c r="M194" s="8" t="e">
        <f>_xlfn.XLOOKUP($B194,Results!$A$11:$A$184,Results!$M$11:$M$184,,0)</f>
        <v>#N/A</v>
      </c>
    </row>
    <row r="195" spans="1:13" x14ac:dyDescent="0.3">
      <c r="A195" s="4">
        <v>182</v>
      </c>
      <c r="M195" s="8" t="e">
        <f>_xlfn.XLOOKUP($B195,Results!$A$11:$A$184,Results!$M$11:$M$184,,0)</f>
        <v>#N/A</v>
      </c>
    </row>
    <row r="196" spans="1:13" x14ac:dyDescent="0.3">
      <c r="A196" s="4">
        <v>183</v>
      </c>
      <c r="M196" s="8" t="e">
        <f>_xlfn.XLOOKUP($B196,Results!$A$11:$A$184,Results!$M$11:$M$184,,0)</f>
        <v>#N/A</v>
      </c>
    </row>
    <row r="197" spans="1:13" x14ac:dyDescent="0.3">
      <c r="A197" s="4">
        <v>184</v>
      </c>
      <c r="M197" s="8" t="e">
        <f>_xlfn.XLOOKUP($B197,Results!$A$11:$A$184,Results!$M$11:$M$184,,0)</f>
        <v>#N/A</v>
      </c>
    </row>
    <row r="198" spans="1:13" x14ac:dyDescent="0.3">
      <c r="A198" s="4">
        <v>185</v>
      </c>
      <c r="M198" s="8" t="e">
        <f>_xlfn.XLOOKUP($B198,Results!$A$11:$A$184,Results!$M$11:$M$184,,0)</f>
        <v>#N/A</v>
      </c>
    </row>
    <row r="199" spans="1:13" x14ac:dyDescent="0.3">
      <c r="A199" s="4">
        <v>186</v>
      </c>
      <c r="M199" s="8" t="e">
        <f>_xlfn.XLOOKUP($B199,Results!$A$11:$A$184,Results!$M$11:$M$184,,0)</f>
        <v>#N/A</v>
      </c>
    </row>
    <row r="200" spans="1:13" x14ac:dyDescent="0.3">
      <c r="A200" s="4">
        <v>187</v>
      </c>
      <c r="M200" s="8" t="e">
        <f>_xlfn.XLOOKUP($B200,Results!$A$11:$A$184,Results!$M$11:$M$184,,0)</f>
        <v>#N/A</v>
      </c>
    </row>
    <row r="201" spans="1:13" x14ac:dyDescent="0.3">
      <c r="A201" s="4">
        <v>188</v>
      </c>
      <c r="M201" s="8" t="e">
        <f>_xlfn.XLOOKUP($B201,Results!$A$11:$A$184,Results!$M$11:$M$184,,0)</f>
        <v>#N/A</v>
      </c>
    </row>
    <row r="202" spans="1:13" x14ac:dyDescent="0.3">
      <c r="A202" s="4">
        <v>189</v>
      </c>
      <c r="M202" s="8" t="e">
        <f>_xlfn.XLOOKUP($B202,Results!$A$11:$A$184,Results!$M$11:$M$184,,0)</f>
        <v>#N/A</v>
      </c>
    </row>
    <row r="203" spans="1:13" x14ac:dyDescent="0.3">
      <c r="A203" s="4">
        <v>190</v>
      </c>
      <c r="M203" s="8" t="e">
        <f>_xlfn.XLOOKUP($B203,Results!$A$11:$A$184,Results!$M$11:$M$184,,0)</f>
        <v>#N/A</v>
      </c>
    </row>
    <row r="204" spans="1:13" x14ac:dyDescent="0.3">
      <c r="A204" s="4">
        <v>191</v>
      </c>
      <c r="M204" s="8" t="e">
        <f>_xlfn.XLOOKUP($B204,Results!$A$11:$A$184,Results!$M$11:$M$184,,0)</f>
        <v>#N/A</v>
      </c>
    </row>
    <row r="205" spans="1:13" x14ac:dyDescent="0.3">
      <c r="A205" s="4">
        <v>192</v>
      </c>
      <c r="M205" s="8" t="e">
        <f>_xlfn.XLOOKUP($B205,Results!$A$11:$A$184,Results!$M$11:$M$184,,0)</f>
        <v>#N/A</v>
      </c>
    </row>
    <row r="206" spans="1:13" x14ac:dyDescent="0.3">
      <c r="A206" s="4">
        <v>193</v>
      </c>
      <c r="M206" s="8" t="e">
        <f>_xlfn.XLOOKUP($B206,Results!$A$11:$A$184,Results!$M$11:$M$184,,0)</f>
        <v>#N/A</v>
      </c>
    </row>
    <row r="207" spans="1:13" x14ac:dyDescent="0.3">
      <c r="A207" s="4">
        <v>194</v>
      </c>
      <c r="M207" s="8" t="e">
        <f>_xlfn.XLOOKUP($B207,Results!$A$11:$A$184,Results!$M$11:$M$184,,0)</f>
        <v>#N/A</v>
      </c>
    </row>
    <row r="208" spans="1:13" x14ac:dyDescent="0.3">
      <c r="A208" s="4">
        <v>195</v>
      </c>
      <c r="M208" s="8" t="e">
        <f>_xlfn.XLOOKUP($B208,Results!$A$11:$A$184,Results!$M$11:$M$184,,0)</f>
        <v>#N/A</v>
      </c>
    </row>
    <row r="209" spans="1:13" x14ac:dyDescent="0.3">
      <c r="A209" s="4">
        <v>196</v>
      </c>
      <c r="M209" s="8" t="e">
        <f>_xlfn.XLOOKUP($B209,Results!$A$11:$A$184,Results!$M$11:$M$184,,0)</f>
        <v>#N/A</v>
      </c>
    </row>
    <row r="210" spans="1:13" x14ac:dyDescent="0.3">
      <c r="A210" s="4">
        <v>197</v>
      </c>
      <c r="M210" s="8" t="e">
        <f>_xlfn.XLOOKUP($B210,Results!$A$11:$A$184,Results!$M$11:$M$184,,0)</f>
        <v>#N/A</v>
      </c>
    </row>
    <row r="211" spans="1:13" x14ac:dyDescent="0.3">
      <c r="A211" s="4">
        <v>198</v>
      </c>
      <c r="M211" s="8" t="e">
        <f>_xlfn.XLOOKUP($B211,Results!$A$11:$A$184,Results!$M$11:$M$184,,0)</f>
        <v>#N/A</v>
      </c>
    </row>
    <row r="212" spans="1:13" x14ac:dyDescent="0.3">
      <c r="A212" s="4">
        <v>199</v>
      </c>
      <c r="M212" s="8" t="e">
        <f>_xlfn.XLOOKUP($B212,Results!$A$11:$A$184,Results!$M$11:$M$184,,0)</f>
        <v>#N/A</v>
      </c>
    </row>
    <row r="213" spans="1:13" x14ac:dyDescent="0.3">
      <c r="A213" s="4">
        <v>200</v>
      </c>
      <c r="M213" s="8" t="e">
        <f>_xlfn.XLOOKUP($B213,Results!$A$11:$A$184,Results!$M$11:$M$184,,0)</f>
        <v>#N/A</v>
      </c>
    </row>
    <row r="214" spans="1:13" x14ac:dyDescent="0.3">
      <c r="A214" s="4">
        <v>201</v>
      </c>
      <c r="M214" s="8" t="e">
        <f>_xlfn.XLOOKUP($B214,Results!$A$11:$A$184,Results!$M$11:$M$184,,0)</f>
        <v>#N/A</v>
      </c>
    </row>
    <row r="215" spans="1:13" x14ac:dyDescent="0.3">
      <c r="A215" s="4">
        <v>202</v>
      </c>
      <c r="M215" s="8" t="e">
        <f>_xlfn.XLOOKUP($B215,Results!$A$11:$A$184,Results!$M$11:$M$184,,0)</f>
        <v>#N/A</v>
      </c>
    </row>
    <row r="216" spans="1:13" x14ac:dyDescent="0.3">
      <c r="A216" s="4">
        <v>203</v>
      </c>
      <c r="M216" s="8" t="e">
        <f>_xlfn.XLOOKUP($B216,Results!$A$11:$A$184,Results!$M$11:$M$184,,0)</f>
        <v>#N/A</v>
      </c>
    </row>
    <row r="217" spans="1:13" x14ac:dyDescent="0.3">
      <c r="A217" s="4">
        <v>204</v>
      </c>
      <c r="M217" s="8" t="e">
        <f>_xlfn.XLOOKUP($B217,Results!$A$11:$A$184,Results!$M$11:$M$184,,0)</f>
        <v>#N/A</v>
      </c>
    </row>
    <row r="218" spans="1:13" x14ac:dyDescent="0.3">
      <c r="A218" s="4">
        <v>205</v>
      </c>
      <c r="M218" s="8" t="e">
        <f>_xlfn.XLOOKUP($B218,Results!$A$11:$A$184,Results!$M$11:$M$184,,0)</f>
        <v>#N/A</v>
      </c>
    </row>
    <row r="219" spans="1:13" x14ac:dyDescent="0.3">
      <c r="A219" s="4">
        <v>206</v>
      </c>
      <c r="M219" s="8" t="e">
        <f>_xlfn.XLOOKUP($B219,Results!$A$11:$A$184,Results!$M$11:$M$184,,0)</f>
        <v>#N/A</v>
      </c>
    </row>
    <row r="220" spans="1:13" x14ac:dyDescent="0.3">
      <c r="A220" s="4">
        <v>207</v>
      </c>
      <c r="M220" s="8" t="e">
        <f>_xlfn.XLOOKUP($B220,Results!$A$11:$A$184,Results!$M$11:$M$184,,0)</f>
        <v>#N/A</v>
      </c>
    </row>
    <row r="221" spans="1:13" x14ac:dyDescent="0.3">
      <c r="A221" s="4">
        <v>208</v>
      </c>
      <c r="M221" s="8" t="e">
        <f>_xlfn.XLOOKUP($B221,Results!$A$11:$A$184,Results!$M$11:$M$184,,0)</f>
        <v>#N/A</v>
      </c>
    </row>
    <row r="222" spans="1:13" x14ac:dyDescent="0.3">
      <c r="A222" s="4">
        <v>209</v>
      </c>
      <c r="M222" s="8" t="e">
        <f>_xlfn.XLOOKUP($B222,Results!$A$11:$A$184,Results!$M$11:$M$184,,0)</f>
        <v>#N/A</v>
      </c>
    </row>
    <row r="223" spans="1:13" x14ac:dyDescent="0.3">
      <c r="A223" s="4">
        <v>210</v>
      </c>
      <c r="M223" s="8" t="e">
        <f>_xlfn.XLOOKUP($B223,Results!$A$11:$A$184,Results!$M$11:$M$184,,0)</f>
        <v>#N/A</v>
      </c>
    </row>
    <row r="224" spans="1:13" x14ac:dyDescent="0.3">
      <c r="A224" s="4">
        <v>211</v>
      </c>
      <c r="M224" s="8" t="e">
        <f>_xlfn.XLOOKUP($B224,Results!$A$11:$A$184,Results!$M$11:$M$184,,0)</f>
        <v>#N/A</v>
      </c>
    </row>
    <row r="225" spans="1:13" x14ac:dyDescent="0.3">
      <c r="A225" s="4">
        <v>212</v>
      </c>
      <c r="M225" s="8" t="e">
        <f>_xlfn.XLOOKUP($B225,Results!$A$11:$A$184,Results!$M$11:$M$184,,0)</f>
        <v>#N/A</v>
      </c>
    </row>
    <row r="226" spans="1:13" x14ac:dyDescent="0.3">
      <c r="A226" s="4">
        <v>213</v>
      </c>
      <c r="M226" s="8" t="e">
        <f>_xlfn.XLOOKUP($B226,Results!$A$11:$A$184,Results!$M$11:$M$184,,0)</f>
        <v>#N/A</v>
      </c>
    </row>
    <row r="227" spans="1:13" x14ac:dyDescent="0.3">
      <c r="A227" s="4">
        <v>214</v>
      </c>
      <c r="M227" s="8" t="e">
        <f>_xlfn.XLOOKUP($B227,Results!$A$11:$A$184,Results!$M$11:$M$184,,0)</f>
        <v>#N/A</v>
      </c>
    </row>
    <row r="228" spans="1:13" x14ac:dyDescent="0.3">
      <c r="A228" s="4">
        <v>215</v>
      </c>
      <c r="M228" s="8" t="e">
        <f>_xlfn.XLOOKUP($B228,Results!$A$11:$A$184,Results!$M$11:$M$184,,0)</f>
        <v>#N/A</v>
      </c>
    </row>
    <row r="229" spans="1:13" x14ac:dyDescent="0.3">
      <c r="A229" s="4">
        <v>216</v>
      </c>
      <c r="M229" s="8" t="e">
        <f>_xlfn.XLOOKUP($B229,Results!$A$11:$A$184,Results!$M$11:$M$184,,0)</f>
        <v>#N/A</v>
      </c>
    </row>
    <row r="230" spans="1:13" x14ac:dyDescent="0.3">
      <c r="A230" s="4">
        <v>217</v>
      </c>
      <c r="M230" s="8" t="e">
        <f>_xlfn.XLOOKUP($B230,Results!$A$11:$A$184,Results!$M$11:$M$184,,0)</f>
        <v>#N/A</v>
      </c>
    </row>
    <row r="231" spans="1:13" x14ac:dyDescent="0.3">
      <c r="A231" s="4">
        <v>218</v>
      </c>
      <c r="M231" s="8" t="e">
        <f>_xlfn.XLOOKUP($B231,Results!$A$11:$A$184,Results!$M$11:$M$184,,0)</f>
        <v>#N/A</v>
      </c>
    </row>
    <row r="232" spans="1:13" x14ac:dyDescent="0.3">
      <c r="A232" s="4">
        <v>219</v>
      </c>
      <c r="M232" s="8" t="e">
        <f>_xlfn.XLOOKUP($B232,Results!$A$11:$A$184,Results!$M$11:$M$184,,0)</f>
        <v>#N/A</v>
      </c>
    </row>
    <row r="233" spans="1:13" x14ac:dyDescent="0.3">
      <c r="A233" s="4">
        <v>220</v>
      </c>
      <c r="M233" s="8" t="e">
        <f>_xlfn.XLOOKUP($B233,Results!$A$11:$A$184,Results!$M$11:$M$184,,0)</f>
        <v>#N/A</v>
      </c>
    </row>
    <row r="234" spans="1:13" x14ac:dyDescent="0.3">
      <c r="A234" s="4">
        <v>221</v>
      </c>
      <c r="M234" s="8" t="e">
        <f>_xlfn.XLOOKUP($B234,Results!$A$11:$A$184,Results!$M$11:$M$184,,0)</f>
        <v>#N/A</v>
      </c>
    </row>
    <row r="235" spans="1:13" x14ac:dyDescent="0.3">
      <c r="A235" s="4">
        <v>222</v>
      </c>
      <c r="M235" s="8" t="e">
        <f>_xlfn.XLOOKUP($B235,Results!$A$11:$A$184,Results!$M$11:$M$184,,0)</f>
        <v>#N/A</v>
      </c>
    </row>
    <row r="236" spans="1:13" x14ac:dyDescent="0.3">
      <c r="A236" s="4">
        <v>223</v>
      </c>
      <c r="M236" s="8" t="e">
        <f>_xlfn.XLOOKUP($B236,Results!$A$11:$A$184,Results!$M$11:$M$184,,0)</f>
        <v>#N/A</v>
      </c>
    </row>
    <row r="237" spans="1:13" x14ac:dyDescent="0.3">
      <c r="A237" s="4">
        <v>224</v>
      </c>
      <c r="M237" s="8" t="e">
        <f>_xlfn.XLOOKUP($B237,Results!$A$11:$A$184,Results!$M$11:$M$184,,0)</f>
        <v>#N/A</v>
      </c>
    </row>
    <row r="238" spans="1:13" x14ac:dyDescent="0.3">
      <c r="A238" s="4">
        <v>225</v>
      </c>
      <c r="M238" s="8" t="e">
        <f>_xlfn.XLOOKUP($B238,Results!$A$11:$A$184,Results!$M$11:$M$184,,0)</f>
        <v>#N/A</v>
      </c>
    </row>
    <row r="239" spans="1:13" x14ac:dyDescent="0.3">
      <c r="A239" s="4">
        <v>226</v>
      </c>
      <c r="M239" s="8" t="e">
        <f>_xlfn.XLOOKUP($B239,Results!$A$11:$A$184,Results!$M$11:$M$184,,0)</f>
        <v>#N/A</v>
      </c>
    </row>
    <row r="240" spans="1:13" x14ac:dyDescent="0.3">
      <c r="A240" s="4">
        <v>227</v>
      </c>
      <c r="M240" s="8" t="e">
        <f>_xlfn.XLOOKUP($B240,Results!$A$11:$A$184,Results!$M$11:$M$184,,0)</f>
        <v>#N/A</v>
      </c>
    </row>
    <row r="241" spans="1:13" x14ac:dyDescent="0.3">
      <c r="A241" s="4">
        <v>228</v>
      </c>
      <c r="M241" s="8" t="e">
        <f>_xlfn.XLOOKUP($B241,Results!$A$11:$A$184,Results!$M$11:$M$184,,0)</f>
        <v>#N/A</v>
      </c>
    </row>
    <row r="242" spans="1:13" x14ac:dyDescent="0.3">
      <c r="A242" s="4">
        <v>229</v>
      </c>
      <c r="M242" s="8" t="e">
        <f>_xlfn.XLOOKUP($B242,Results!$A$11:$A$184,Results!$M$11:$M$184,,0)</f>
        <v>#N/A</v>
      </c>
    </row>
    <row r="243" spans="1:13" x14ac:dyDescent="0.3">
      <c r="A243" s="4">
        <v>230</v>
      </c>
      <c r="M243" s="8" t="e">
        <f>_xlfn.XLOOKUP($B243,Results!$A$11:$A$184,Results!$M$11:$M$184,,0)</f>
        <v>#N/A</v>
      </c>
    </row>
    <row r="244" spans="1:13" x14ac:dyDescent="0.3">
      <c r="A244" s="4">
        <v>231</v>
      </c>
      <c r="M244" s="8" t="e">
        <f>_xlfn.XLOOKUP($B244,Results!$A$11:$A$184,Results!$M$11:$M$184,,0)</f>
        <v>#N/A</v>
      </c>
    </row>
    <row r="245" spans="1:13" x14ac:dyDescent="0.3">
      <c r="A245" s="4">
        <v>232</v>
      </c>
      <c r="M245" s="8" t="e">
        <f>_xlfn.XLOOKUP($B245,Results!$A$11:$A$184,Results!$M$11:$M$184,,0)</f>
        <v>#N/A</v>
      </c>
    </row>
    <row r="246" spans="1:13" x14ac:dyDescent="0.3">
      <c r="A246" s="4">
        <v>233</v>
      </c>
      <c r="M246" s="8" t="e">
        <f>_xlfn.XLOOKUP($B246,Results!$A$11:$A$184,Results!$M$11:$M$184,,0)</f>
        <v>#N/A</v>
      </c>
    </row>
    <row r="247" spans="1:13" x14ac:dyDescent="0.3">
      <c r="A247" s="4">
        <v>234</v>
      </c>
      <c r="M247" s="8" t="e">
        <f>_xlfn.XLOOKUP($B247,Results!$A$11:$A$184,Results!$M$11:$M$184,,0)</f>
        <v>#N/A</v>
      </c>
    </row>
    <row r="248" spans="1:13" x14ac:dyDescent="0.3">
      <c r="A248" s="4">
        <v>235</v>
      </c>
      <c r="M248" s="8" t="e">
        <f>_xlfn.XLOOKUP($B248,Results!$A$11:$A$184,Results!$M$11:$M$184,,0)</f>
        <v>#N/A</v>
      </c>
    </row>
    <row r="249" spans="1:13" x14ac:dyDescent="0.3">
      <c r="A249" s="4">
        <v>236</v>
      </c>
      <c r="M249" s="8" t="e">
        <f>_xlfn.XLOOKUP($B249,Results!$A$11:$A$184,Results!$M$11:$M$184,,0)</f>
        <v>#N/A</v>
      </c>
    </row>
    <row r="250" spans="1:13" x14ac:dyDescent="0.3">
      <c r="A250" s="4">
        <v>237</v>
      </c>
      <c r="M250" s="8" t="e">
        <f>_xlfn.XLOOKUP($B250,Results!$A$11:$A$184,Results!$M$11:$M$184,,0)</f>
        <v>#N/A</v>
      </c>
    </row>
    <row r="251" spans="1:13" x14ac:dyDescent="0.3">
      <c r="A251" s="4">
        <v>238</v>
      </c>
      <c r="M251" s="8" t="e">
        <f>_xlfn.XLOOKUP($B251,Results!$A$11:$A$184,Results!$M$11:$M$184,,0)</f>
        <v>#N/A</v>
      </c>
    </row>
    <row r="252" spans="1:13" x14ac:dyDescent="0.3">
      <c r="A252" s="4">
        <v>239</v>
      </c>
      <c r="M252" s="8" t="e">
        <f>_xlfn.XLOOKUP($B252,Results!$A$11:$A$184,Results!$M$11:$M$184,,0)</f>
        <v>#N/A</v>
      </c>
    </row>
    <row r="253" spans="1:13" x14ac:dyDescent="0.3">
      <c r="A253" s="4">
        <v>240</v>
      </c>
      <c r="M253" s="8" t="e">
        <f>_xlfn.XLOOKUP($B253,Results!$A$11:$A$184,Results!$M$11:$M$184,,0)</f>
        <v>#N/A</v>
      </c>
    </row>
    <row r="254" spans="1:13" x14ac:dyDescent="0.3">
      <c r="A254" s="4">
        <v>241</v>
      </c>
      <c r="M254" s="8" t="e">
        <f>_xlfn.XLOOKUP($B254,Results!$A$11:$A$184,Results!$M$11:$M$184,,0)</f>
        <v>#N/A</v>
      </c>
    </row>
    <row r="255" spans="1:13" x14ac:dyDescent="0.3">
      <c r="A255" s="4">
        <v>242</v>
      </c>
      <c r="M255" s="8" t="e">
        <f>_xlfn.XLOOKUP($B255,Results!$A$11:$A$184,Results!$M$11:$M$184,,0)</f>
        <v>#N/A</v>
      </c>
    </row>
    <row r="256" spans="1:13" x14ac:dyDescent="0.3">
      <c r="A256" s="4">
        <v>243</v>
      </c>
    </row>
    <row r="257" spans="1:1" x14ac:dyDescent="0.3">
      <c r="A257" s="4">
        <v>244</v>
      </c>
    </row>
    <row r="258" spans="1:1" x14ac:dyDescent="0.3">
      <c r="A258" s="4">
        <v>245</v>
      </c>
    </row>
    <row r="259" spans="1:1" x14ac:dyDescent="0.3">
      <c r="A259" s="4">
        <v>246</v>
      </c>
    </row>
    <row r="260" spans="1:1" x14ac:dyDescent="0.3">
      <c r="A260" s="4">
        <v>247</v>
      </c>
    </row>
    <row r="261" spans="1:1" x14ac:dyDescent="0.3">
      <c r="A261" s="4">
        <v>248</v>
      </c>
    </row>
    <row r="262" spans="1:1" x14ac:dyDescent="0.3">
      <c r="A262" s="4">
        <v>249</v>
      </c>
    </row>
    <row r="263" spans="1:1" x14ac:dyDescent="0.3">
      <c r="A263" s="4">
        <v>250</v>
      </c>
    </row>
    <row r="264" spans="1:1" x14ac:dyDescent="0.3">
      <c r="A264" s="4">
        <v>251</v>
      </c>
    </row>
    <row r="265" spans="1:1" x14ac:dyDescent="0.3">
      <c r="A265" s="4">
        <v>252</v>
      </c>
    </row>
    <row r="266" spans="1:1" x14ac:dyDescent="0.3">
      <c r="A266" s="4">
        <v>253</v>
      </c>
    </row>
    <row r="267" spans="1:1" x14ac:dyDescent="0.3">
      <c r="A267" s="4">
        <v>254</v>
      </c>
    </row>
    <row r="268" spans="1:1" x14ac:dyDescent="0.3">
      <c r="A268" s="4">
        <v>255</v>
      </c>
    </row>
    <row r="269" spans="1:1" x14ac:dyDescent="0.3">
      <c r="A269" s="4">
        <v>256</v>
      </c>
    </row>
    <row r="270" spans="1:1" x14ac:dyDescent="0.3">
      <c r="A270" s="4">
        <v>257</v>
      </c>
    </row>
    <row r="271" spans="1:1" x14ac:dyDescent="0.3">
      <c r="A271" s="4">
        <v>258</v>
      </c>
    </row>
    <row r="272" spans="1:1" x14ac:dyDescent="0.3">
      <c r="A272" s="4">
        <v>259</v>
      </c>
    </row>
    <row r="273" spans="1:1" x14ac:dyDescent="0.3">
      <c r="A273" s="4">
        <v>260</v>
      </c>
    </row>
    <row r="274" spans="1:1" x14ac:dyDescent="0.3">
      <c r="A274" s="4">
        <v>261</v>
      </c>
    </row>
    <row r="275" spans="1:1" x14ac:dyDescent="0.3">
      <c r="A275" s="4">
        <v>262</v>
      </c>
    </row>
    <row r="276" spans="1:1" x14ac:dyDescent="0.3">
      <c r="A276" s="4">
        <v>263</v>
      </c>
    </row>
    <row r="277" spans="1:1" x14ac:dyDescent="0.3">
      <c r="A277" s="4">
        <v>264</v>
      </c>
    </row>
    <row r="278" spans="1:1" x14ac:dyDescent="0.3">
      <c r="A278" s="4">
        <v>265</v>
      </c>
    </row>
    <row r="279" spans="1:1" x14ac:dyDescent="0.3">
      <c r="A279" s="4">
        <v>266</v>
      </c>
    </row>
    <row r="280" spans="1:1" x14ac:dyDescent="0.3">
      <c r="A280" s="4">
        <v>267</v>
      </c>
    </row>
    <row r="281" spans="1:1" x14ac:dyDescent="0.3">
      <c r="A281" s="4">
        <v>268</v>
      </c>
    </row>
    <row r="282" spans="1:1" x14ac:dyDescent="0.3">
      <c r="A282" s="4">
        <v>269</v>
      </c>
    </row>
    <row r="283" spans="1:1" x14ac:dyDescent="0.3">
      <c r="A283" s="4">
        <v>270</v>
      </c>
    </row>
    <row r="284" spans="1:1" x14ac:dyDescent="0.3">
      <c r="A284" s="4">
        <v>271</v>
      </c>
    </row>
    <row r="285" spans="1:1" x14ac:dyDescent="0.3">
      <c r="A285" s="4">
        <v>272</v>
      </c>
    </row>
    <row r="286" spans="1:1" x14ac:dyDescent="0.3">
      <c r="A286" s="4">
        <v>273</v>
      </c>
    </row>
    <row r="287" spans="1:1" x14ac:dyDescent="0.3">
      <c r="A287" s="4">
        <v>274</v>
      </c>
    </row>
    <row r="288" spans="1:1" x14ac:dyDescent="0.3">
      <c r="A288" s="4">
        <v>275</v>
      </c>
    </row>
    <row r="289" spans="1:1" x14ac:dyDescent="0.3">
      <c r="A289" s="4">
        <v>276</v>
      </c>
    </row>
    <row r="290" spans="1:1" x14ac:dyDescent="0.3">
      <c r="A290" s="4">
        <v>277</v>
      </c>
    </row>
    <row r="291" spans="1:1" x14ac:dyDescent="0.3">
      <c r="A291" s="4">
        <v>278</v>
      </c>
    </row>
    <row r="292" spans="1:1" x14ac:dyDescent="0.3">
      <c r="A292" s="4">
        <v>279</v>
      </c>
    </row>
    <row r="293" spans="1:1" x14ac:dyDescent="0.3">
      <c r="A293" s="4">
        <v>280</v>
      </c>
    </row>
    <row r="294" spans="1:1" x14ac:dyDescent="0.3">
      <c r="A294" s="4">
        <v>281</v>
      </c>
    </row>
    <row r="295" spans="1:1" x14ac:dyDescent="0.3">
      <c r="A295" s="4">
        <v>282</v>
      </c>
    </row>
    <row r="296" spans="1:1" x14ac:dyDescent="0.3">
      <c r="A296" s="4">
        <v>283</v>
      </c>
    </row>
    <row r="297" spans="1:1" x14ac:dyDescent="0.3">
      <c r="A297" s="4">
        <v>284</v>
      </c>
    </row>
    <row r="298" spans="1:1" x14ac:dyDescent="0.3">
      <c r="A298" s="4">
        <v>285</v>
      </c>
    </row>
    <row r="299" spans="1:1" x14ac:dyDescent="0.3">
      <c r="A299" s="4">
        <v>286</v>
      </c>
    </row>
    <row r="300" spans="1:1" x14ac:dyDescent="0.3">
      <c r="A300" s="4">
        <v>287</v>
      </c>
    </row>
    <row r="301" spans="1:1" x14ac:dyDescent="0.3">
      <c r="A301" s="4">
        <v>288</v>
      </c>
    </row>
    <row r="302" spans="1:1" x14ac:dyDescent="0.3">
      <c r="A302" s="4">
        <v>289</v>
      </c>
    </row>
    <row r="303" spans="1:1" x14ac:dyDescent="0.3">
      <c r="A303" s="4">
        <v>290</v>
      </c>
    </row>
    <row r="304" spans="1:1" x14ac:dyDescent="0.3">
      <c r="A304" s="4">
        <v>291</v>
      </c>
    </row>
    <row r="305" spans="1:1" x14ac:dyDescent="0.3">
      <c r="A305" s="4">
        <v>292</v>
      </c>
    </row>
    <row r="306" spans="1:1" x14ac:dyDescent="0.3">
      <c r="A306" s="4">
        <v>293</v>
      </c>
    </row>
    <row r="307" spans="1:1" x14ac:dyDescent="0.3">
      <c r="A307" s="4">
        <v>294</v>
      </c>
    </row>
    <row r="308" spans="1:1" x14ac:dyDescent="0.3">
      <c r="A308" s="4">
        <v>295</v>
      </c>
    </row>
    <row r="309" spans="1:1" x14ac:dyDescent="0.3">
      <c r="A309" s="4">
        <v>296</v>
      </c>
    </row>
    <row r="310" spans="1:1" x14ac:dyDescent="0.3">
      <c r="A310" s="4">
        <v>297</v>
      </c>
    </row>
    <row r="311" spans="1:1" x14ac:dyDescent="0.3">
      <c r="A311" s="4">
        <v>298</v>
      </c>
    </row>
    <row r="312" spans="1:1" x14ac:dyDescent="0.3">
      <c r="A312" s="4">
        <v>299</v>
      </c>
    </row>
    <row r="313" spans="1:1" x14ac:dyDescent="0.3">
      <c r="A313" s="4">
        <v>300</v>
      </c>
    </row>
    <row r="314" spans="1:1" x14ac:dyDescent="0.3">
      <c r="A314" s="4">
        <v>301</v>
      </c>
    </row>
    <row r="315" spans="1:1" x14ac:dyDescent="0.3">
      <c r="A315" s="4">
        <v>302</v>
      </c>
    </row>
    <row r="316" spans="1:1" x14ac:dyDescent="0.3">
      <c r="A316" s="4">
        <v>303</v>
      </c>
    </row>
    <row r="317" spans="1:1" x14ac:dyDescent="0.3">
      <c r="A317" s="4">
        <v>304</v>
      </c>
    </row>
    <row r="318" spans="1:1" x14ac:dyDescent="0.3">
      <c r="A318" s="4">
        <v>305</v>
      </c>
    </row>
    <row r="319" spans="1:1" x14ac:dyDescent="0.3">
      <c r="A319" s="4">
        <v>306</v>
      </c>
    </row>
    <row r="320" spans="1:1" x14ac:dyDescent="0.3">
      <c r="A320" s="4">
        <v>307</v>
      </c>
    </row>
    <row r="321" spans="1:1" x14ac:dyDescent="0.3">
      <c r="A321" s="4">
        <v>308</v>
      </c>
    </row>
    <row r="322" spans="1:1" x14ac:dyDescent="0.3">
      <c r="A322" s="4">
        <v>309</v>
      </c>
    </row>
  </sheetData>
  <autoFilter ref="B13:AT63" xr:uid="{3E5646C1-4DCB-4EBA-BC05-FCF7E78BA11F}"/>
  <mergeCells count="2">
    <mergeCell ref="B6:AT6"/>
    <mergeCell ref="T8:V8"/>
  </mergeCells>
  <conditionalFormatting sqref="AL14:AT63">
    <cfRule type="expression" dxfId="16" priority="25">
      <formula>AL14&lt;&gt;AL$1</formula>
    </cfRule>
    <cfRule type="expression" dxfId="15" priority="26">
      <formula>AL14=AL$1</formula>
    </cfRule>
  </conditionalFormatting>
  <conditionalFormatting sqref="AI14:AI63">
    <cfRule type="expression" dxfId="14" priority="22">
      <formula>AJ14</formula>
    </cfRule>
    <cfRule type="expression" dxfId="13" priority="23">
      <formula>NOT(AJ14)</formula>
    </cfRule>
    <cfRule type="expression" dxfId="12" priority="24">
      <formula>AK14</formula>
    </cfRule>
  </conditionalFormatting>
  <conditionalFormatting sqref="AF14:AF63">
    <cfRule type="expression" dxfId="11" priority="18">
      <formula>AND(AE14,AG14)</formula>
    </cfRule>
    <cfRule type="expression" dxfId="10" priority="19">
      <formula>AND(AE14,NOT(AG14))</formula>
    </cfRule>
  </conditionalFormatting>
  <conditionalFormatting sqref="R14:AT62">
    <cfRule type="expression" dxfId="9" priority="16">
      <formula>AND($C14,NOT($C15))</formula>
    </cfRule>
  </conditionalFormatting>
  <conditionalFormatting sqref="T14:T63">
    <cfRule type="expression" dxfId="8" priority="15">
      <formula>NOT($D14)</formula>
    </cfRule>
  </conditionalFormatting>
  <conditionalFormatting sqref="V14:V63">
    <cfRule type="expression" dxfId="7" priority="2">
      <formula>#REF!</formula>
    </cfRule>
  </conditionalFormatting>
  <conditionalFormatting sqref="V14:V63">
    <cfRule type="expression" dxfId="6" priority="1">
      <formula>NOT(#REF!)</formula>
    </cfRule>
  </conditionalFormatting>
  <conditionalFormatting sqref="R14:AH63">
    <cfRule type="expression" dxfId="5" priority="73">
      <formula>AND(NOT($C14),$H14)</formula>
    </cfRule>
    <cfRule type="expression" dxfId="4" priority="74">
      <formula>AND($C14,$H14)</formula>
    </cfRule>
  </conditionalFormatting>
  <conditionalFormatting sqref="R63:AT63">
    <cfRule type="expression" dxfId="3" priority="87">
      <formula>AND($C63,NOT(#REF!))</formula>
    </cfRule>
  </conditionalFormatting>
  <conditionalFormatting sqref="B15:L63 N15:AT63 B14:AT14 M15:M255">
    <cfRule type="expression" dxfId="2" priority="97">
      <formula>NOT($AB14)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15240</xdr:colOff>
                    <xdr:row>6</xdr:row>
                    <xdr:rowOff>205740</xdr:rowOff>
                  </from>
                  <to>
                    <xdr:col>21</xdr:col>
                    <xdr:colOff>365760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6B110B3-94A5-49C1-AAE3-9AB047D4DB09}">
            <xm:f>$B56=#REF!</xm:f>
            <x14:dxf>
              <font>
                <b/>
                <i val="0"/>
              </font>
            </x14:dxf>
          </x14:cfRule>
          <xm:sqref>T56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Groups!$B$2:$B$26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>
      <selection activeCell="O1" sqref="O1"/>
    </sheetView>
  </sheetViews>
  <sheetFormatPr defaultColWidth="9.109375" defaultRowHeight="14.4" outlineLevelCol="1" x14ac:dyDescent="0.3"/>
  <cols>
    <col min="1" max="2" width="9.109375" style="4"/>
    <col min="3" max="3" width="5.33203125" style="4" customWidth="1"/>
    <col min="4" max="4" width="16.5546875" style="28" customWidth="1"/>
    <col min="5" max="8" width="9.109375" style="4"/>
    <col min="9" max="14" width="9.109375" style="60" hidden="1" customWidth="1" outlineLevel="1"/>
    <col min="15" max="15" width="19.6640625" style="4" customWidth="1" collapsed="1"/>
    <col min="16" max="16" width="13.109375" style="4" customWidth="1"/>
    <col min="17" max="17" width="8.6640625" style="4" bestFit="1" customWidth="1"/>
    <col min="18" max="18" width="10.33203125" style="4" bestFit="1" customWidth="1"/>
    <col min="19" max="16384" width="9.109375" style="4"/>
  </cols>
  <sheetData>
    <row r="2" spans="3:19" ht="17.399999999999999" x14ac:dyDescent="0.35">
      <c r="C2" s="145" t="s">
        <v>656</v>
      </c>
      <c r="D2" s="146"/>
      <c r="E2" s="146"/>
      <c r="F2" s="146"/>
      <c r="G2" s="147"/>
      <c r="H2" s="47"/>
      <c r="O2" s="148" t="s">
        <v>657</v>
      </c>
      <c r="P2" s="149"/>
      <c r="Q2" s="95"/>
      <c r="R2" s="95"/>
      <c r="S2" s="96" t="s">
        <v>57</v>
      </c>
    </row>
    <row r="3" spans="3:19" x14ac:dyDescent="0.3">
      <c r="C3" s="29"/>
      <c r="E3" s="28" t="s">
        <v>32</v>
      </c>
      <c r="F3" s="55">
        <v>159</v>
      </c>
      <c r="G3" s="41">
        <v>0.90857142857142859</v>
      </c>
      <c r="H3" s="31"/>
      <c r="I3" s="60">
        <v>1</v>
      </c>
      <c r="J3" s="60">
        <v>2759</v>
      </c>
      <c r="K3" s="60">
        <v>11</v>
      </c>
      <c r="O3" s="42" t="s">
        <v>658</v>
      </c>
      <c r="P3" s="67"/>
      <c r="Q3" s="67"/>
      <c r="R3" s="67">
        <v>10</v>
      </c>
      <c r="S3" s="43">
        <v>6.2893081761006289E-2</v>
      </c>
    </row>
    <row r="4" spans="3:19" x14ac:dyDescent="0.3">
      <c r="C4" s="33"/>
      <c r="D4" s="39"/>
      <c r="E4" s="39" t="s">
        <v>58</v>
      </c>
      <c r="F4" s="40">
        <v>6.3584905660377355</v>
      </c>
      <c r="G4" s="37"/>
      <c r="I4" s="60">
        <v>2</v>
      </c>
      <c r="J4" s="60">
        <v>2760</v>
      </c>
      <c r="K4" s="60">
        <v>13</v>
      </c>
      <c r="O4" s="42" t="s">
        <v>659</v>
      </c>
      <c r="P4" s="67"/>
      <c r="Q4" s="67"/>
      <c r="R4" s="67">
        <v>147</v>
      </c>
      <c r="S4" s="43">
        <v>0.92452830188679247</v>
      </c>
    </row>
    <row r="5" spans="3:19" x14ac:dyDescent="0.3">
      <c r="C5" s="29"/>
      <c r="E5" s="28" t="s">
        <v>59</v>
      </c>
      <c r="F5" s="55">
        <v>1</v>
      </c>
      <c r="G5" s="32"/>
      <c r="I5" s="60">
        <v>3</v>
      </c>
      <c r="J5" s="60">
        <v>2761</v>
      </c>
      <c r="K5" s="60">
        <v>7</v>
      </c>
      <c r="O5" s="42" t="s">
        <v>660</v>
      </c>
      <c r="P5" s="67"/>
      <c r="Q5" s="67"/>
      <c r="R5" s="67">
        <v>140</v>
      </c>
      <c r="S5" s="43">
        <v>0.88050314465408808</v>
      </c>
    </row>
    <row r="6" spans="3:19" x14ac:dyDescent="0.3">
      <c r="C6" s="33"/>
      <c r="D6" s="39"/>
      <c r="E6" s="39" t="s">
        <v>60</v>
      </c>
      <c r="F6" s="40">
        <v>7</v>
      </c>
      <c r="G6" s="37"/>
      <c r="I6" s="60">
        <v>4</v>
      </c>
      <c r="J6" s="60">
        <v>2762</v>
      </c>
      <c r="K6" s="60">
        <v>5</v>
      </c>
      <c r="O6" s="42" t="s">
        <v>661</v>
      </c>
      <c r="P6" s="67"/>
      <c r="Q6" s="67"/>
      <c r="R6" s="67">
        <v>114</v>
      </c>
      <c r="S6" s="43">
        <v>0.71698113207547165</v>
      </c>
    </row>
    <row r="7" spans="3:19" x14ac:dyDescent="0.3">
      <c r="I7" s="60">
        <v>5</v>
      </c>
      <c r="J7" s="60">
        <v>2763</v>
      </c>
      <c r="K7" s="60">
        <v>8</v>
      </c>
      <c r="O7" s="42" t="s">
        <v>662</v>
      </c>
      <c r="P7" s="67"/>
      <c r="Q7" s="67"/>
      <c r="R7" s="67">
        <v>87</v>
      </c>
      <c r="S7" s="43">
        <v>0.54716981132075471</v>
      </c>
    </row>
    <row r="8" spans="3:19" ht="17.399999999999999" x14ac:dyDescent="0.35">
      <c r="C8" s="145" t="s">
        <v>663</v>
      </c>
      <c r="D8" s="146"/>
      <c r="E8" s="146"/>
      <c r="F8" s="146"/>
      <c r="G8" s="147"/>
      <c r="H8" s="47"/>
      <c r="I8" s="60">
        <v>6</v>
      </c>
      <c r="J8" s="60">
        <v>2764</v>
      </c>
      <c r="K8" s="60">
        <v>12</v>
      </c>
      <c r="O8" s="42" t="s">
        <v>664</v>
      </c>
      <c r="P8" s="67"/>
      <c r="Q8" s="67"/>
      <c r="R8" s="67">
        <v>133</v>
      </c>
      <c r="S8" s="43">
        <v>0.83647798742138368</v>
      </c>
    </row>
    <row r="9" spans="3:19" x14ac:dyDescent="0.3">
      <c r="C9" s="97"/>
      <c r="D9" s="102" t="s">
        <v>61</v>
      </c>
      <c r="E9" s="99"/>
      <c r="F9" s="98" t="s">
        <v>62</v>
      </c>
      <c r="G9" s="103" t="s">
        <v>63</v>
      </c>
      <c r="I9" s="60">
        <v>7</v>
      </c>
      <c r="J9" s="60">
        <v>2765</v>
      </c>
      <c r="K9" s="60">
        <v>1</v>
      </c>
      <c r="O9" s="42" t="s">
        <v>665</v>
      </c>
      <c r="P9" s="67"/>
      <c r="Q9" s="67"/>
      <c r="R9" s="67">
        <v>127</v>
      </c>
      <c r="S9" s="43">
        <v>0.79874213836477992</v>
      </c>
    </row>
    <row r="10" spans="3:19" x14ac:dyDescent="0.3">
      <c r="C10" s="100">
        <v>1</v>
      </c>
      <c r="D10" s="48" t="s">
        <v>583</v>
      </c>
      <c r="E10" s="38"/>
      <c r="F10" s="49">
        <v>1.4365079365079365</v>
      </c>
      <c r="G10" s="50">
        <v>8</v>
      </c>
      <c r="I10" s="60">
        <v>8</v>
      </c>
      <c r="J10" s="60">
        <v>2766</v>
      </c>
      <c r="K10" s="60">
        <v>18</v>
      </c>
      <c r="O10" s="42" t="s">
        <v>666</v>
      </c>
      <c r="P10" s="67"/>
      <c r="Q10" s="67"/>
      <c r="R10" s="67">
        <v>131</v>
      </c>
      <c r="S10" s="43">
        <v>0.82389937106918243</v>
      </c>
    </row>
    <row r="11" spans="3:19" x14ac:dyDescent="0.3">
      <c r="C11" s="29">
        <v>2</v>
      </c>
      <c r="D11" s="30" t="s">
        <v>464</v>
      </c>
      <c r="F11" s="31">
        <v>1.2857142857142858</v>
      </c>
      <c r="G11" s="32">
        <v>8</v>
      </c>
      <c r="I11" s="60">
        <v>9</v>
      </c>
      <c r="J11" s="60">
        <v>2767</v>
      </c>
      <c r="K11" s="60">
        <v>17</v>
      </c>
      <c r="O11" s="44" t="s">
        <v>667</v>
      </c>
      <c r="P11" s="45"/>
      <c r="Q11" s="45"/>
      <c r="R11" s="45">
        <v>122</v>
      </c>
      <c r="S11" s="46">
        <v>0.76729559748427678</v>
      </c>
    </row>
    <row r="12" spans="3:19" x14ac:dyDescent="0.3">
      <c r="C12" s="29">
        <v>3</v>
      </c>
      <c r="D12" s="30" t="s">
        <v>475</v>
      </c>
      <c r="F12" s="31">
        <v>2.7755102040816326</v>
      </c>
      <c r="G12" s="32">
        <v>4</v>
      </c>
    </row>
    <row r="13" spans="3:19" x14ac:dyDescent="0.3">
      <c r="C13" s="29">
        <v>4</v>
      </c>
      <c r="D13" s="30" t="s">
        <v>446</v>
      </c>
      <c r="F13" s="31">
        <v>2.1304347826086958</v>
      </c>
      <c r="G13" s="32">
        <v>4</v>
      </c>
    </row>
    <row r="14" spans="3:19" x14ac:dyDescent="0.3">
      <c r="C14" s="29">
        <v>5</v>
      </c>
      <c r="D14" s="30" t="s">
        <v>428</v>
      </c>
      <c r="F14" s="31">
        <v>1.875</v>
      </c>
      <c r="G14" s="32">
        <v>4</v>
      </c>
    </row>
    <row r="15" spans="3:19" x14ac:dyDescent="0.3">
      <c r="C15" s="29">
        <v>6</v>
      </c>
      <c r="D15" s="30" t="s">
        <v>449</v>
      </c>
      <c r="F15" s="31">
        <v>1.261744966442953</v>
      </c>
      <c r="G15" s="32">
        <v>4</v>
      </c>
      <c r="O15" s="4" t="s">
        <v>64</v>
      </c>
      <c r="P15" s="4" t="s">
        <v>65</v>
      </c>
    </row>
    <row r="16" spans="3:19" x14ac:dyDescent="0.3">
      <c r="C16" s="29">
        <v>7</v>
      </c>
      <c r="D16" s="30" t="s">
        <v>458</v>
      </c>
      <c r="F16" s="31">
        <v>1.1884057971014492</v>
      </c>
      <c r="G16" s="32">
        <v>4</v>
      </c>
      <c r="O16" s="4">
        <v>0</v>
      </c>
      <c r="P16" s="4">
        <v>0</v>
      </c>
    </row>
    <row r="17" spans="3:17" x14ac:dyDescent="0.3">
      <c r="C17" s="33">
        <v>8</v>
      </c>
      <c r="D17" s="34" t="s">
        <v>461</v>
      </c>
      <c r="E17" s="35"/>
      <c r="F17" s="36">
        <v>1.1649484536082475</v>
      </c>
      <c r="G17" s="37">
        <v>4</v>
      </c>
      <c r="O17" s="4">
        <v>1</v>
      </c>
      <c r="P17" s="4">
        <v>0</v>
      </c>
    </row>
    <row r="18" spans="3:17" x14ac:dyDescent="0.3">
      <c r="C18" s="29">
        <v>9</v>
      </c>
      <c r="D18" s="30" t="s">
        <v>440</v>
      </c>
      <c r="F18" s="31">
        <v>1.0487804878048781</v>
      </c>
      <c r="G18" s="32">
        <v>4</v>
      </c>
      <c r="O18" s="4">
        <v>2</v>
      </c>
      <c r="P18" s="4">
        <v>0</v>
      </c>
    </row>
    <row r="19" spans="3:17" x14ac:dyDescent="0.3">
      <c r="C19" s="29">
        <v>10</v>
      </c>
      <c r="D19" s="30" t="s">
        <v>472</v>
      </c>
      <c r="F19" s="31">
        <v>0.96103896103896103</v>
      </c>
      <c r="G19" s="32">
        <v>0</v>
      </c>
      <c r="O19" s="4">
        <v>3</v>
      </c>
      <c r="P19" s="4">
        <v>1</v>
      </c>
    </row>
    <row r="20" spans="3:17" x14ac:dyDescent="0.3">
      <c r="C20" s="29">
        <v>11</v>
      </c>
      <c r="D20" s="30" t="s">
        <v>443</v>
      </c>
      <c r="F20" s="31">
        <v>0.86813186813186816</v>
      </c>
      <c r="G20" s="32">
        <v>0</v>
      </c>
      <c r="O20" s="4">
        <v>4</v>
      </c>
      <c r="P20" s="4">
        <v>15</v>
      </c>
    </row>
    <row r="21" spans="3:17" x14ac:dyDescent="0.3">
      <c r="C21" s="29">
        <v>12</v>
      </c>
      <c r="D21" s="30" t="s">
        <v>470</v>
      </c>
      <c r="F21" s="31">
        <v>0.8584070796460177</v>
      </c>
      <c r="G21" s="32">
        <v>0</v>
      </c>
      <c r="O21" s="4">
        <v>5</v>
      </c>
      <c r="P21" s="4">
        <v>32</v>
      </c>
    </row>
    <row r="22" spans="3:17" x14ac:dyDescent="0.3">
      <c r="C22" s="29">
        <v>13</v>
      </c>
      <c r="D22" s="30" t="s">
        <v>452</v>
      </c>
      <c r="F22" s="31">
        <v>0.84146341463414631</v>
      </c>
      <c r="G22" s="32">
        <v>0</v>
      </c>
      <c r="O22" s="4">
        <v>6</v>
      </c>
      <c r="P22" s="4">
        <v>46</v>
      </c>
    </row>
    <row r="23" spans="3:17" x14ac:dyDescent="0.3">
      <c r="C23" s="29">
        <v>14</v>
      </c>
      <c r="D23" s="30" t="s">
        <v>455</v>
      </c>
      <c r="F23" s="31">
        <v>0.76576576576576572</v>
      </c>
      <c r="G23" s="32">
        <v>0</v>
      </c>
      <c r="O23" s="4">
        <v>7</v>
      </c>
      <c r="P23" s="4">
        <v>51</v>
      </c>
    </row>
    <row r="24" spans="3:17" x14ac:dyDescent="0.3">
      <c r="C24" s="29">
        <v>15</v>
      </c>
      <c r="D24" s="30" t="s">
        <v>467</v>
      </c>
      <c r="F24" s="31">
        <v>0.53333333333333333</v>
      </c>
      <c r="G24" s="32">
        <v>0</v>
      </c>
      <c r="O24" s="4">
        <v>8</v>
      </c>
      <c r="P24" s="4">
        <v>30</v>
      </c>
    </row>
    <row r="25" spans="3:17" x14ac:dyDescent="0.3">
      <c r="C25" s="29">
        <v>16</v>
      </c>
      <c r="D25" s="30" t="s">
        <v>437</v>
      </c>
      <c r="F25" s="31">
        <v>0.46938775510204084</v>
      </c>
      <c r="G25" s="32">
        <v>0</v>
      </c>
      <c r="O25" s="4">
        <v>9</v>
      </c>
      <c r="P25" s="4">
        <v>0</v>
      </c>
    </row>
    <row r="26" spans="3:17" x14ac:dyDescent="0.3">
      <c r="C26" s="29">
        <v>17</v>
      </c>
      <c r="D26" s="30" t="s">
        <v>434</v>
      </c>
      <c r="F26" s="31">
        <v>0.36029411764705882</v>
      </c>
      <c r="G26" s="32">
        <v>0</v>
      </c>
    </row>
    <row r="27" spans="3:17" x14ac:dyDescent="0.3">
      <c r="C27" s="33">
        <v>18</v>
      </c>
      <c r="D27" s="34" t="s">
        <v>431</v>
      </c>
      <c r="E27" s="35"/>
      <c r="F27" s="36">
        <v>0.33088235294117646</v>
      </c>
      <c r="G27" s="37">
        <v>0</v>
      </c>
    </row>
    <row r="30" spans="3:17" ht="18" thickBot="1" x14ac:dyDescent="0.4">
      <c r="C30" s="142" t="s">
        <v>668</v>
      </c>
      <c r="D30" s="143"/>
      <c r="E30" s="143"/>
      <c r="F30" s="143"/>
      <c r="G30" s="144"/>
      <c r="O30" s="142" t="s">
        <v>66</v>
      </c>
      <c r="P30" s="143"/>
      <c r="Q30" s="144"/>
    </row>
    <row r="31" spans="3:17" ht="29.4" thickTop="1" x14ac:dyDescent="0.3">
      <c r="C31" s="29"/>
      <c r="E31" s="52" t="s">
        <v>67</v>
      </c>
      <c r="F31" s="52" t="s">
        <v>12</v>
      </c>
      <c r="G31" s="53" t="s">
        <v>68</v>
      </c>
      <c r="I31" s="60" t="s">
        <v>69</v>
      </c>
      <c r="J31" s="60" t="s">
        <v>61</v>
      </c>
      <c r="K31" s="60" t="s">
        <v>70</v>
      </c>
      <c r="L31" s="60" t="s">
        <v>71</v>
      </c>
      <c r="M31" s="60" t="s">
        <v>72</v>
      </c>
      <c r="N31" s="60" t="s">
        <v>73</v>
      </c>
      <c r="O31" s="29" t="s">
        <v>74</v>
      </c>
      <c r="P31" s="28" t="s">
        <v>75</v>
      </c>
      <c r="Q31" s="51" t="s">
        <v>76</v>
      </c>
    </row>
    <row r="32" spans="3:17" x14ac:dyDescent="0.3">
      <c r="C32" s="100">
        <v>1</v>
      </c>
      <c r="D32" s="48" t="s">
        <v>669</v>
      </c>
      <c r="E32" s="54">
        <v>10</v>
      </c>
      <c r="F32" s="49">
        <v>0.90909090909090906</v>
      </c>
      <c r="G32" s="57">
        <v>18</v>
      </c>
      <c r="I32" s="101">
        <v>1</v>
      </c>
      <c r="J32" s="61">
        <v>1</v>
      </c>
      <c r="K32" s="61">
        <v>1</v>
      </c>
      <c r="L32" s="61">
        <v>11</v>
      </c>
      <c r="M32" s="61">
        <v>2759</v>
      </c>
      <c r="N32" s="61" t="b">
        <v>1</v>
      </c>
      <c r="O32" s="100" t="s">
        <v>458</v>
      </c>
      <c r="P32" s="66">
        <v>4</v>
      </c>
      <c r="Q32" s="57">
        <v>10</v>
      </c>
    </row>
    <row r="33" spans="3:17" x14ac:dyDescent="0.3">
      <c r="C33" s="29">
        <v>2</v>
      </c>
      <c r="D33" s="30" t="s">
        <v>670</v>
      </c>
      <c r="E33" s="55">
        <v>10</v>
      </c>
      <c r="F33" s="31">
        <v>0.90909090909090906</v>
      </c>
      <c r="G33" s="58">
        <v>21</v>
      </c>
      <c r="I33" s="62">
        <v>2</v>
      </c>
      <c r="J33" s="63">
        <v>2</v>
      </c>
      <c r="K33" s="63">
        <v>1</v>
      </c>
      <c r="L33" s="63">
        <v>9</v>
      </c>
      <c r="M33" s="63">
        <v>2759</v>
      </c>
      <c r="N33" s="63" t="b">
        <v>0</v>
      </c>
      <c r="O33" s="29" t="s">
        <v>452</v>
      </c>
      <c r="P33" s="55">
        <v>20</v>
      </c>
      <c r="Q33" s="58">
        <v>0</v>
      </c>
    </row>
    <row r="34" spans="3:17" x14ac:dyDescent="0.3">
      <c r="C34" s="33">
        <v>3</v>
      </c>
      <c r="D34" s="34" t="s">
        <v>671</v>
      </c>
      <c r="E34" s="56">
        <v>10</v>
      </c>
      <c r="F34" s="36">
        <v>0.90909090909090906</v>
      </c>
      <c r="G34" s="59">
        <v>30</v>
      </c>
      <c r="I34" s="101">
        <v>3</v>
      </c>
      <c r="J34" s="61">
        <v>1</v>
      </c>
      <c r="K34" s="61">
        <v>2</v>
      </c>
      <c r="L34" s="61">
        <v>13</v>
      </c>
      <c r="M34" s="61">
        <v>2760</v>
      </c>
      <c r="N34" s="61" t="b">
        <v>1</v>
      </c>
      <c r="O34" s="100" t="s">
        <v>464</v>
      </c>
      <c r="P34" s="66">
        <v>17</v>
      </c>
      <c r="Q34" s="57">
        <v>0</v>
      </c>
    </row>
    <row r="35" spans="3:17" x14ac:dyDescent="0.3">
      <c r="C35" s="100">
        <v>4</v>
      </c>
      <c r="D35" s="48" t="s">
        <v>672</v>
      </c>
      <c r="E35" s="66">
        <v>10</v>
      </c>
      <c r="F35" s="49">
        <v>0.90909090909090906</v>
      </c>
      <c r="G35" s="57">
        <v>30</v>
      </c>
      <c r="I35" s="64">
        <v>4</v>
      </c>
      <c r="J35" s="65">
        <v>2</v>
      </c>
      <c r="K35" s="65">
        <v>2</v>
      </c>
      <c r="L35" s="65">
        <v>10</v>
      </c>
      <c r="M35" s="65">
        <v>2760</v>
      </c>
      <c r="N35" s="65" t="b">
        <v>0</v>
      </c>
      <c r="O35" s="33" t="s">
        <v>455</v>
      </c>
      <c r="P35" s="56">
        <v>5</v>
      </c>
      <c r="Q35" s="59">
        <v>4</v>
      </c>
    </row>
    <row r="36" spans="3:17" x14ac:dyDescent="0.3">
      <c r="C36" s="29">
        <v>5</v>
      </c>
      <c r="D36" s="30" t="s">
        <v>673</v>
      </c>
      <c r="E36" s="55">
        <v>10</v>
      </c>
      <c r="F36" s="31">
        <v>0.90909090909090906</v>
      </c>
      <c r="G36" s="58">
        <v>38</v>
      </c>
      <c r="I36" s="62">
        <v>5</v>
      </c>
      <c r="J36" s="63">
        <v>1</v>
      </c>
      <c r="K36" s="63">
        <v>3</v>
      </c>
      <c r="L36" s="63">
        <v>7</v>
      </c>
      <c r="M36" s="63">
        <v>2761</v>
      </c>
      <c r="N36" s="63" t="b">
        <v>1</v>
      </c>
      <c r="O36" s="29" t="s">
        <v>446</v>
      </c>
      <c r="P36" s="55">
        <v>12</v>
      </c>
      <c r="Q36" s="58">
        <v>0</v>
      </c>
    </row>
    <row r="37" spans="3:17" x14ac:dyDescent="0.3">
      <c r="C37" s="29">
        <v>6</v>
      </c>
      <c r="D37" s="30" t="s">
        <v>674</v>
      </c>
      <c r="E37" s="55">
        <v>9</v>
      </c>
      <c r="F37" s="31">
        <v>0.81818181818181823</v>
      </c>
      <c r="G37" s="58">
        <v>21</v>
      </c>
      <c r="I37" s="62">
        <v>6</v>
      </c>
      <c r="J37" s="63">
        <v>2</v>
      </c>
      <c r="K37" s="63">
        <v>3</v>
      </c>
      <c r="L37" s="63">
        <v>4</v>
      </c>
      <c r="M37" s="63">
        <v>2761</v>
      </c>
      <c r="N37" s="63" t="b">
        <v>0</v>
      </c>
      <c r="O37" s="29" t="s">
        <v>437</v>
      </c>
      <c r="P37" s="55">
        <v>0</v>
      </c>
      <c r="Q37" s="58">
        <v>0</v>
      </c>
    </row>
    <row r="38" spans="3:17" x14ac:dyDescent="0.3">
      <c r="C38" s="29">
        <v>7</v>
      </c>
      <c r="D38" s="30" t="s">
        <v>675</v>
      </c>
      <c r="E38" s="55">
        <v>9</v>
      </c>
      <c r="F38" s="31">
        <v>0.81818181818181823</v>
      </c>
      <c r="G38" s="58">
        <v>21</v>
      </c>
      <c r="I38" s="101">
        <v>7</v>
      </c>
      <c r="J38" s="61">
        <v>1</v>
      </c>
      <c r="K38" s="61">
        <v>4</v>
      </c>
      <c r="L38" s="61">
        <v>6</v>
      </c>
      <c r="M38" s="61">
        <v>2762</v>
      </c>
      <c r="N38" s="61" t="b">
        <v>0</v>
      </c>
      <c r="O38" s="100" t="s">
        <v>443</v>
      </c>
      <c r="P38" s="66">
        <v>3</v>
      </c>
      <c r="Q38" s="57">
        <v>4</v>
      </c>
    </row>
    <row r="39" spans="3:17" x14ac:dyDescent="0.3">
      <c r="C39" s="29">
        <v>8</v>
      </c>
      <c r="D39" s="30" t="s">
        <v>676</v>
      </c>
      <c r="E39" s="55">
        <v>9</v>
      </c>
      <c r="F39" s="31">
        <v>0.81818181818181823</v>
      </c>
      <c r="G39" s="58">
        <v>21</v>
      </c>
      <c r="I39" s="64">
        <v>8</v>
      </c>
      <c r="J39" s="65">
        <v>2</v>
      </c>
      <c r="K39" s="65">
        <v>4</v>
      </c>
      <c r="L39" s="65">
        <v>5</v>
      </c>
      <c r="M39" s="65">
        <v>2762</v>
      </c>
      <c r="N39" s="65" t="b">
        <v>1</v>
      </c>
      <c r="O39" s="33" t="s">
        <v>440</v>
      </c>
      <c r="P39" s="56">
        <v>6</v>
      </c>
      <c r="Q39" s="59">
        <v>1</v>
      </c>
    </row>
    <row r="40" spans="3:17" x14ac:dyDescent="0.3">
      <c r="C40" s="29">
        <v>9</v>
      </c>
      <c r="D40" s="30" t="s">
        <v>677</v>
      </c>
      <c r="E40" s="55">
        <v>9</v>
      </c>
      <c r="F40" s="31">
        <v>0.81818181818181823</v>
      </c>
      <c r="G40" s="58">
        <v>27</v>
      </c>
      <c r="I40" s="62">
        <v>9</v>
      </c>
      <c r="J40" s="63">
        <v>1</v>
      </c>
      <c r="K40" s="63">
        <v>5</v>
      </c>
      <c r="L40" s="63">
        <v>8</v>
      </c>
      <c r="M40" s="63">
        <v>2763</v>
      </c>
      <c r="N40" s="63" t="b">
        <v>1</v>
      </c>
      <c r="O40" s="29" t="s">
        <v>449</v>
      </c>
      <c r="P40" s="55">
        <v>15</v>
      </c>
      <c r="Q40" s="58">
        <v>2</v>
      </c>
    </row>
    <row r="41" spans="3:17" x14ac:dyDescent="0.3">
      <c r="C41" s="29">
        <v>10</v>
      </c>
      <c r="D41" s="30" t="s">
        <v>678</v>
      </c>
      <c r="E41" s="55">
        <v>9</v>
      </c>
      <c r="F41" s="31">
        <v>0.81818181818181823</v>
      </c>
      <c r="G41" s="58">
        <v>28</v>
      </c>
      <c r="I41" s="62">
        <v>10</v>
      </c>
      <c r="J41" s="63">
        <v>2</v>
      </c>
      <c r="K41" s="63">
        <v>5</v>
      </c>
      <c r="L41" s="63">
        <v>2</v>
      </c>
      <c r="M41" s="63">
        <v>2763</v>
      </c>
      <c r="N41" s="63" t="b">
        <v>0</v>
      </c>
      <c r="O41" s="29" t="s">
        <v>431</v>
      </c>
      <c r="P41" s="55">
        <v>1</v>
      </c>
      <c r="Q41" s="58">
        <v>0</v>
      </c>
    </row>
    <row r="42" spans="3:17" x14ac:dyDescent="0.3">
      <c r="C42" s="29">
        <v>11</v>
      </c>
      <c r="D42" s="30" t="s">
        <v>679</v>
      </c>
      <c r="E42" s="55">
        <v>9</v>
      </c>
      <c r="F42" s="31">
        <v>0.81818181818181823</v>
      </c>
      <c r="G42" s="58">
        <v>29</v>
      </c>
      <c r="I42" s="101">
        <v>11</v>
      </c>
      <c r="J42" s="61">
        <v>1</v>
      </c>
      <c r="K42" s="61">
        <v>6</v>
      </c>
      <c r="L42" s="61">
        <v>12</v>
      </c>
      <c r="M42" s="61">
        <v>2764</v>
      </c>
      <c r="N42" s="61" t="b">
        <v>1</v>
      </c>
      <c r="O42" s="100" t="s">
        <v>461</v>
      </c>
      <c r="P42" s="66">
        <v>8</v>
      </c>
      <c r="Q42" s="57">
        <v>1</v>
      </c>
    </row>
    <row r="43" spans="3:17" x14ac:dyDescent="0.3">
      <c r="C43" s="29">
        <v>12</v>
      </c>
      <c r="D43" s="30" t="s">
        <v>680</v>
      </c>
      <c r="E43" s="55">
        <v>9</v>
      </c>
      <c r="F43" s="31">
        <v>0.81818181818181823</v>
      </c>
      <c r="G43" s="58">
        <v>29</v>
      </c>
      <c r="I43" s="64">
        <v>12</v>
      </c>
      <c r="J43" s="65">
        <v>2</v>
      </c>
      <c r="K43" s="65">
        <v>6</v>
      </c>
      <c r="L43" s="65">
        <v>15</v>
      </c>
      <c r="M43" s="65">
        <v>2764</v>
      </c>
      <c r="N43" s="65" t="b">
        <v>0</v>
      </c>
      <c r="O43" s="33" t="s">
        <v>470</v>
      </c>
      <c r="P43" s="56">
        <v>5</v>
      </c>
      <c r="Q43" s="59">
        <v>4</v>
      </c>
    </row>
    <row r="44" spans="3:17" x14ac:dyDescent="0.3">
      <c r="C44" s="29">
        <v>13</v>
      </c>
      <c r="D44" s="30" t="s">
        <v>681</v>
      </c>
      <c r="E44" s="55">
        <v>9</v>
      </c>
      <c r="F44" s="31">
        <v>0.81818181818181823</v>
      </c>
      <c r="G44" s="58">
        <v>29</v>
      </c>
      <c r="I44" s="62">
        <v>13</v>
      </c>
      <c r="J44" s="63">
        <v>1</v>
      </c>
      <c r="K44" s="63">
        <v>7</v>
      </c>
      <c r="L44" s="63">
        <v>1</v>
      </c>
      <c r="M44" s="63">
        <v>2765</v>
      </c>
      <c r="N44" s="63" t="b">
        <v>1</v>
      </c>
      <c r="O44" s="29" t="s">
        <v>428</v>
      </c>
      <c r="P44" s="55">
        <v>1</v>
      </c>
      <c r="Q44" s="58">
        <v>0</v>
      </c>
    </row>
    <row r="45" spans="3:17" x14ac:dyDescent="0.3">
      <c r="C45" s="29">
        <v>14</v>
      </c>
      <c r="D45" s="30" t="s">
        <v>682</v>
      </c>
      <c r="E45" s="55">
        <v>9</v>
      </c>
      <c r="F45" s="31">
        <v>0.81818181818181823</v>
      </c>
      <c r="G45" s="58">
        <v>33</v>
      </c>
      <c r="I45" s="62">
        <v>14</v>
      </c>
      <c r="J45" s="63">
        <v>2</v>
      </c>
      <c r="K45" s="63">
        <v>7</v>
      </c>
      <c r="L45" s="63">
        <v>14</v>
      </c>
      <c r="M45" s="63">
        <v>2765</v>
      </c>
      <c r="N45" s="63" t="b">
        <v>0</v>
      </c>
      <c r="O45" s="29" t="s">
        <v>467</v>
      </c>
      <c r="P45" s="55">
        <v>4</v>
      </c>
      <c r="Q45" s="58">
        <v>10</v>
      </c>
    </row>
    <row r="46" spans="3:17" x14ac:dyDescent="0.3">
      <c r="C46" s="29">
        <v>15</v>
      </c>
      <c r="D46" s="30" t="s">
        <v>683</v>
      </c>
      <c r="E46" s="55">
        <v>9</v>
      </c>
      <c r="F46" s="31">
        <v>0.81818181818181823</v>
      </c>
      <c r="G46" s="58">
        <v>33</v>
      </c>
      <c r="I46" s="101">
        <v>15</v>
      </c>
      <c r="J46" s="61">
        <v>1</v>
      </c>
      <c r="K46" s="61">
        <v>8</v>
      </c>
      <c r="L46" s="61">
        <v>16</v>
      </c>
      <c r="M46" s="61">
        <v>2766</v>
      </c>
      <c r="N46" s="61" t="b">
        <v>0</v>
      </c>
      <c r="O46" s="100" t="s">
        <v>472</v>
      </c>
      <c r="P46" s="66">
        <v>5</v>
      </c>
      <c r="Q46" s="57">
        <v>3</v>
      </c>
    </row>
    <row r="47" spans="3:17" x14ac:dyDescent="0.3">
      <c r="C47" s="29">
        <v>16</v>
      </c>
      <c r="D47" s="30" t="s">
        <v>684</v>
      </c>
      <c r="E47" s="55">
        <v>9</v>
      </c>
      <c r="F47" s="31">
        <v>0.81818181818181823</v>
      </c>
      <c r="G47" s="58">
        <v>37</v>
      </c>
      <c r="I47" s="64">
        <v>16</v>
      </c>
      <c r="J47" s="65">
        <v>2</v>
      </c>
      <c r="K47" s="65">
        <v>8</v>
      </c>
      <c r="L47" s="65">
        <v>18</v>
      </c>
      <c r="M47" s="65">
        <v>2766</v>
      </c>
      <c r="N47" s="65" t="b">
        <v>1</v>
      </c>
      <c r="O47" s="33" t="s">
        <v>583</v>
      </c>
      <c r="P47" s="56">
        <v>0</v>
      </c>
      <c r="Q47" s="59">
        <v>0</v>
      </c>
    </row>
    <row r="48" spans="3:17" x14ac:dyDescent="0.3">
      <c r="C48" s="29">
        <v>17</v>
      </c>
      <c r="D48" s="30" t="s">
        <v>685</v>
      </c>
      <c r="E48" s="55">
        <v>9</v>
      </c>
      <c r="F48" s="31">
        <v>0.81818181818181823</v>
      </c>
      <c r="G48" s="58">
        <v>38</v>
      </c>
      <c r="I48" s="62">
        <v>17</v>
      </c>
      <c r="J48" s="63">
        <v>1</v>
      </c>
      <c r="K48" s="63">
        <v>9</v>
      </c>
      <c r="L48" s="63">
        <v>3</v>
      </c>
      <c r="M48" s="63">
        <v>2767</v>
      </c>
      <c r="N48" s="63" t="b">
        <v>0</v>
      </c>
      <c r="O48" s="29" t="s">
        <v>434</v>
      </c>
      <c r="P48" s="55">
        <v>0</v>
      </c>
      <c r="Q48" s="58">
        <v>3</v>
      </c>
    </row>
    <row r="49" spans="3:18" x14ac:dyDescent="0.3">
      <c r="C49" s="29">
        <v>18</v>
      </c>
      <c r="D49" s="30" t="s">
        <v>686</v>
      </c>
      <c r="E49" s="55">
        <v>9</v>
      </c>
      <c r="F49" s="31">
        <v>0.81818181818181823</v>
      </c>
      <c r="G49" s="58">
        <v>39</v>
      </c>
      <c r="I49" s="64">
        <v>18</v>
      </c>
      <c r="J49" s="65">
        <v>2</v>
      </c>
      <c r="K49" s="65">
        <v>9</v>
      </c>
      <c r="L49" s="65">
        <v>17</v>
      </c>
      <c r="M49" s="65">
        <v>2767</v>
      </c>
      <c r="N49" s="65" t="b">
        <v>1</v>
      </c>
      <c r="O49" s="33" t="s">
        <v>475</v>
      </c>
      <c r="P49" s="56">
        <v>0</v>
      </c>
      <c r="Q49" s="59">
        <v>0</v>
      </c>
    </row>
    <row r="50" spans="3:18" x14ac:dyDescent="0.3">
      <c r="C50" s="29">
        <v>19</v>
      </c>
      <c r="D50" s="30" t="s">
        <v>687</v>
      </c>
      <c r="E50" s="55">
        <v>9</v>
      </c>
      <c r="F50" s="31">
        <v>0.81818181818181823</v>
      </c>
      <c r="G50" s="58">
        <v>44</v>
      </c>
    </row>
    <row r="51" spans="3:18" x14ac:dyDescent="0.3">
      <c r="C51" s="33">
        <v>20</v>
      </c>
      <c r="D51" s="34" t="s">
        <v>688</v>
      </c>
      <c r="E51" s="56">
        <v>9</v>
      </c>
      <c r="F51" s="36">
        <v>0.81818181818181823</v>
      </c>
      <c r="G51" s="59">
        <v>88</v>
      </c>
    </row>
    <row r="53" spans="3:18" ht="18" thickBot="1" x14ac:dyDescent="0.4">
      <c r="D53" s="142" t="s">
        <v>538</v>
      </c>
      <c r="E53" s="143"/>
      <c r="F53" s="144"/>
      <c r="O53" s="142" t="s">
        <v>77</v>
      </c>
      <c r="P53" s="143"/>
      <c r="Q53" s="143"/>
      <c r="R53" s="144"/>
    </row>
    <row r="54" spans="3:18" ht="16.5" customHeight="1" thickTop="1" x14ac:dyDescent="0.3">
      <c r="D54" s="114" t="s">
        <v>9</v>
      </c>
      <c r="E54" s="115" t="s">
        <v>537</v>
      </c>
      <c r="F54" s="116" t="s">
        <v>12</v>
      </c>
      <c r="O54" s="151"/>
      <c r="P54" s="152" t="s">
        <v>78</v>
      </c>
      <c r="Q54" s="124">
        <v>78</v>
      </c>
      <c r="R54" s="153"/>
    </row>
    <row r="55" spans="3:18" x14ac:dyDescent="0.3">
      <c r="D55" s="117" t="s">
        <v>82</v>
      </c>
      <c r="E55" s="4">
        <v>65</v>
      </c>
      <c r="F55" s="118">
        <v>0.64335600000000004</v>
      </c>
      <c r="O55" s="33"/>
      <c r="P55" s="39" t="s">
        <v>79</v>
      </c>
      <c r="Q55" s="150">
        <v>76</v>
      </c>
      <c r="R55" s="37"/>
    </row>
    <row r="56" spans="3:18" x14ac:dyDescent="0.3">
      <c r="D56" s="119" t="s">
        <v>87</v>
      </c>
      <c r="E56" s="35">
        <v>104</v>
      </c>
      <c r="F56" s="120">
        <v>0.637961</v>
      </c>
      <c r="O56" s="154" t="s">
        <v>61</v>
      </c>
      <c r="P56" s="155" t="s">
        <v>65</v>
      </c>
      <c r="Q56" s="156"/>
      <c r="R56" s="157" t="s">
        <v>80</v>
      </c>
    </row>
    <row r="57" spans="3:18" x14ac:dyDescent="0.3">
      <c r="N57" s="60" t="e">
        <v>#REF!</v>
      </c>
      <c r="O57" s="29" t="s">
        <v>428</v>
      </c>
      <c r="P57" s="68">
        <v>8</v>
      </c>
      <c r="Q57" s="158" t="s">
        <v>654</v>
      </c>
      <c r="R57" s="58">
        <v>70</v>
      </c>
    </row>
    <row r="58" spans="3:18" x14ac:dyDescent="0.3">
      <c r="O58" s="29" t="s">
        <v>440</v>
      </c>
      <c r="P58" s="68">
        <v>8</v>
      </c>
      <c r="Q58" s="158" t="s">
        <v>654</v>
      </c>
      <c r="R58" s="58">
        <v>70</v>
      </c>
    </row>
    <row r="59" spans="3:18" ht="18" thickBot="1" x14ac:dyDescent="0.4">
      <c r="D59" s="142" t="s">
        <v>539</v>
      </c>
      <c r="E59" s="143"/>
      <c r="F59" s="144"/>
      <c r="O59" s="29" t="s">
        <v>452</v>
      </c>
      <c r="P59" s="68">
        <v>66</v>
      </c>
      <c r="Q59" s="158" t="s">
        <v>655</v>
      </c>
      <c r="R59" s="58">
        <v>78</v>
      </c>
    </row>
    <row r="60" spans="3:18" ht="17.25" customHeight="1" thickTop="1" x14ac:dyDescent="0.3">
      <c r="D60" s="121" t="s">
        <v>8</v>
      </c>
      <c r="E60" s="115" t="s">
        <v>537</v>
      </c>
      <c r="F60" s="116" t="s">
        <v>12</v>
      </c>
      <c r="O60" s="29" t="s">
        <v>449</v>
      </c>
      <c r="P60" s="68">
        <v>4</v>
      </c>
      <c r="Q60" s="158" t="s">
        <v>654</v>
      </c>
      <c r="R60" s="58">
        <v>74</v>
      </c>
    </row>
    <row r="61" spans="3:18" x14ac:dyDescent="0.3">
      <c r="D61" s="117" t="s">
        <v>83</v>
      </c>
      <c r="E61" s="4">
        <v>119</v>
      </c>
      <c r="F61" s="118">
        <v>0.64728300000000005</v>
      </c>
      <c r="O61" s="29" t="s">
        <v>455</v>
      </c>
      <c r="P61" s="68">
        <v>0</v>
      </c>
      <c r="Q61" s="158" t="s">
        <v>1</v>
      </c>
      <c r="R61" s="58">
        <v>78</v>
      </c>
    </row>
    <row r="62" spans="3:18" x14ac:dyDescent="0.3">
      <c r="D62" s="119" t="s">
        <v>81</v>
      </c>
      <c r="E62" s="35">
        <v>50</v>
      </c>
      <c r="F62" s="120">
        <v>0.62270999999999999</v>
      </c>
      <c r="O62" s="29" t="s">
        <v>437</v>
      </c>
      <c r="P62" s="68">
        <v>0</v>
      </c>
      <c r="Q62" s="158" t="s">
        <v>1</v>
      </c>
      <c r="R62" s="58">
        <v>78</v>
      </c>
    </row>
    <row r="63" spans="3:18" x14ac:dyDescent="0.3">
      <c r="O63" s="29" t="s">
        <v>446</v>
      </c>
      <c r="P63" s="68">
        <v>14</v>
      </c>
      <c r="Q63" s="158" t="s">
        <v>654</v>
      </c>
      <c r="R63" s="58">
        <v>64</v>
      </c>
    </row>
    <row r="64" spans="3:18" ht="18" thickBot="1" x14ac:dyDescent="0.4">
      <c r="D64" s="142" t="s">
        <v>541</v>
      </c>
      <c r="E64" s="143"/>
      <c r="F64" s="144"/>
      <c r="O64" s="29" t="s">
        <v>475</v>
      </c>
      <c r="P64" s="68">
        <v>3</v>
      </c>
      <c r="Q64" s="158" t="s">
        <v>654</v>
      </c>
      <c r="R64" s="58">
        <v>75</v>
      </c>
    </row>
    <row r="65" spans="4:18" ht="15" thickTop="1" x14ac:dyDescent="0.3">
      <c r="D65" s="121" t="s">
        <v>61</v>
      </c>
      <c r="E65" s="115" t="s">
        <v>537</v>
      </c>
      <c r="F65" s="116" t="s">
        <v>12</v>
      </c>
      <c r="O65" s="29" t="s">
        <v>583</v>
      </c>
      <c r="P65" s="68">
        <v>8</v>
      </c>
      <c r="Q65" s="158" t="s">
        <v>654</v>
      </c>
      <c r="R65" s="58">
        <v>70</v>
      </c>
    </row>
    <row r="66" spans="4:18" x14ac:dyDescent="0.3">
      <c r="D66" s="123" t="s">
        <v>464</v>
      </c>
      <c r="E66" s="124">
        <v>18</v>
      </c>
      <c r="F66" s="125">
        <v>0.71428499999999995</v>
      </c>
      <c r="O66" s="29" t="s">
        <v>464</v>
      </c>
      <c r="P66" s="68">
        <v>17</v>
      </c>
      <c r="Q66" s="158" t="s">
        <v>654</v>
      </c>
      <c r="R66" s="58">
        <v>61</v>
      </c>
    </row>
    <row r="67" spans="4:18" x14ac:dyDescent="0.3">
      <c r="D67" s="117" t="s">
        <v>461</v>
      </c>
      <c r="E67" s="55">
        <v>9</v>
      </c>
      <c r="F67" s="118">
        <v>0.67676700000000001</v>
      </c>
      <c r="O67" s="29" t="s">
        <v>472</v>
      </c>
      <c r="P67" s="68">
        <v>0</v>
      </c>
      <c r="Q67" s="158" t="s">
        <v>1</v>
      </c>
      <c r="R67" s="58">
        <v>78</v>
      </c>
    </row>
    <row r="68" spans="4:18" x14ac:dyDescent="0.3">
      <c r="D68" s="117" t="s">
        <v>452</v>
      </c>
      <c r="E68" s="55">
        <v>23</v>
      </c>
      <c r="F68" s="118">
        <v>0.66007899999999997</v>
      </c>
      <c r="O68" s="29" t="s">
        <v>470</v>
      </c>
      <c r="P68" s="68">
        <v>0</v>
      </c>
      <c r="Q68" s="158" t="s">
        <v>1</v>
      </c>
      <c r="R68" s="58">
        <v>78</v>
      </c>
    </row>
    <row r="69" spans="4:18" x14ac:dyDescent="0.3">
      <c r="D69" s="117" t="s">
        <v>458</v>
      </c>
      <c r="E69" s="55">
        <v>16</v>
      </c>
      <c r="F69" s="118">
        <v>0.65116200000000002</v>
      </c>
      <c r="O69" s="29" t="s">
        <v>431</v>
      </c>
      <c r="P69" s="68">
        <v>2</v>
      </c>
      <c r="Q69" s="158" t="s">
        <v>655</v>
      </c>
      <c r="R69" s="58">
        <v>78</v>
      </c>
    </row>
    <row r="70" spans="4:18" x14ac:dyDescent="0.3">
      <c r="D70" s="117" t="s">
        <v>467</v>
      </c>
      <c r="E70" s="55">
        <v>15</v>
      </c>
      <c r="F70" s="118">
        <v>0.64848399999999995</v>
      </c>
      <c r="O70" s="29" t="s">
        <v>458</v>
      </c>
      <c r="P70" s="68">
        <v>0</v>
      </c>
      <c r="Q70" s="158" t="s">
        <v>1</v>
      </c>
      <c r="R70" s="58">
        <v>78</v>
      </c>
    </row>
    <row r="71" spans="4:18" x14ac:dyDescent="0.3">
      <c r="D71" s="117" t="s">
        <v>443</v>
      </c>
      <c r="E71" s="55">
        <v>8</v>
      </c>
      <c r="F71" s="118">
        <v>0.64772700000000005</v>
      </c>
      <c r="O71" s="29" t="s">
        <v>467</v>
      </c>
      <c r="P71" s="68">
        <v>0</v>
      </c>
      <c r="Q71" s="158" t="s">
        <v>1</v>
      </c>
      <c r="R71" s="58">
        <v>78</v>
      </c>
    </row>
    <row r="72" spans="4:18" x14ac:dyDescent="0.3">
      <c r="D72" s="117" t="s">
        <v>428</v>
      </c>
      <c r="E72" s="55">
        <v>1</v>
      </c>
      <c r="F72" s="118">
        <v>0.63636300000000001</v>
      </c>
      <c r="O72" s="29" t="s">
        <v>443</v>
      </c>
      <c r="P72" s="68">
        <v>7</v>
      </c>
      <c r="Q72" s="158" t="s">
        <v>655</v>
      </c>
      <c r="R72" s="58">
        <v>78</v>
      </c>
    </row>
    <row r="73" spans="4:18" x14ac:dyDescent="0.3">
      <c r="D73" s="117" t="s">
        <v>689</v>
      </c>
      <c r="E73" s="55">
        <v>12</v>
      </c>
      <c r="F73" s="118">
        <v>0.62121199999999999</v>
      </c>
      <c r="O73" s="29" t="s">
        <v>434</v>
      </c>
      <c r="P73" s="68">
        <v>1</v>
      </c>
      <c r="Q73" s="158" t="s">
        <v>655</v>
      </c>
      <c r="R73" s="58">
        <v>78</v>
      </c>
    </row>
    <row r="74" spans="4:18" x14ac:dyDescent="0.3">
      <c r="D74" s="117" t="s">
        <v>449</v>
      </c>
      <c r="E74" s="55">
        <v>18</v>
      </c>
      <c r="F74" s="118">
        <v>0.62121199999999999</v>
      </c>
      <c r="O74" s="33" t="s">
        <v>461</v>
      </c>
      <c r="P74" s="69">
        <v>16</v>
      </c>
      <c r="Q74" s="70" t="s">
        <v>654</v>
      </c>
      <c r="R74" s="59">
        <v>62</v>
      </c>
    </row>
    <row r="75" spans="4:18" x14ac:dyDescent="0.3">
      <c r="D75" s="117" t="s">
        <v>470</v>
      </c>
      <c r="E75" s="55">
        <v>9</v>
      </c>
      <c r="F75" s="118">
        <v>0.61616099999999996</v>
      </c>
    </row>
    <row r="76" spans="4:18" x14ac:dyDescent="0.3">
      <c r="D76" s="117" t="s">
        <v>446</v>
      </c>
      <c r="E76" s="55">
        <v>13</v>
      </c>
      <c r="F76" s="118">
        <v>0.61538400000000004</v>
      </c>
    </row>
    <row r="77" spans="4:18" x14ac:dyDescent="0.3">
      <c r="D77" s="117" t="s">
        <v>440</v>
      </c>
      <c r="E77" s="55">
        <v>7</v>
      </c>
      <c r="F77" s="118">
        <v>0.61038899999999996</v>
      </c>
    </row>
    <row r="78" spans="4:18" x14ac:dyDescent="0.3">
      <c r="D78" s="117" t="s">
        <v>434</v>
      </c>
      <c r="E78" s="55">
        <v>4</v>
      </c>
      <c r="F78" s="118">
        <v>0.59090900000000002</v>
      </c>
    </row>
    <row r="79" spans="4:18" x14ac:dyDescent="0.3">
      <c r="D79" s="117" t="s">
        <v>472</v>
      </c>
      <c r="E79" s="55">
        <v>9</v>
      </c>
      <c r="F79" s="118">
        <v>0.58585799999999999</v>
      </c>
    </row>
    <row r="80" spans="4:18" x14ac:dyDescent="0.3">
      <c r="D80" s="117" t="s">
        <v>455</v>
      </c>
      <c r="E80" s="55">
        <v>9</v>
      </c>
      <c r="F80" s="118">
        <v>0.57575699999999996</v>
      </c>
    </row>
    <row r="81" spans="4:6" x14ac:dyDescent="0.3">
      <c r="D81" s="117" t="s">
        <v>437</v>
      </c>
      <c r="E81" s="55">
        <v>1</v>
      </c>
      <c r="F81" s="118">
        <v>0.54545399999999999</v>
      </c>
    </row>
    <row r="82" spans="4:6" x14ac:dyDescent="0.3">
      <c r="D82" s="117" t="s">
        <v>431</v>
      </c>
      <c r="E82" s="55">
        <v>1</v>
      </c>
      <c r="F82" s="118">
        <v>0.45454499999999998</v>
      </c>
    </row>
    <row r="83" spans="4:6" x14ac:dyDescent="0.3">
      <c r="D83" s="119"/>
      <c r="E83" s="56"/>
      <c r="F83" s="120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0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6"/>
  <sheetViews>
    <sheetView workbookViewId="0"/>
  </sheetViews>
  <sheetFormatPr defaultRowHeight="14.4" x14ac:dyDescent="0.3"/>
  <cols>
    <col min="1" max="1" width="10.21875" bestFit="1" customWidth="1"/>
    <col min="2" max="2" width="19.88671875" bestFit="1" customWidth="1"/>
    <col min="3" max="3" width="8.44140625" bestFit="1" customWidth="1"/>
    <col min="4" max="4" width="13.6640625" bestFit="1" customWidth="1"/>
    <col min="5" max="5" width="24.88671875" bestFit="1" customWidth="1"/>
  </cols>
  <sheetData>
    <row r="1" spans="1:5" x14ac:dyDescent="0.3">
      <c r="A1" t="s">
        <v>45</v>
      </c>
      <c r="B1" t="s">
        <v>375</v>
      </c>
      <c r="C1" t="s">
        <v>376</v>
      </c>
      <c r="D1" t="s">
        <v>377</v>
      </c>
      <c r="E1" t="s">
        <v>378</v>
      </c>
    </row>
    <row r="2" spans="1:5" x14ac:dyDescent="0.3">
      <c r="A2">
        <v>18</v>
      </c>
      <c r="B2" t="s">
        <v>379</v>
      </c>
      <c r="C2" t="b">
        <v>1</v>
      </c>
      <c r="D2" s="3">
        <v>45014.492161956019</v>
      </c>
      <c r="E2" t="b">
        <v>1</v>
      </c>
    </row>
    <row r="3" spans="1:5" x14ac:dyDescent="0.3">
      <c r="A3">
        <v>6</v>
      </c>
      <c r="B3" t="s">
        <v>380</v>
      </c>
      <c r="C3" t="b">
        <v>1</v>
      </c>
      <c r="D3" s="3">
        <v>45014.492126273151</v>
      </c>
      <c r="E3" t="b">
        <v>1</v>
      </c>
    </row>
    <row r="4" spans="1:5" x14ac:dyDescent="0.3">
      <c r="A4">
        <v>16</v>
      </c>
      <c r="B4" t="s">
        <v>381</v>
      </c>
      <c r="C4" t="b">
        <v>1</v>
      </c>
      <c r="D4" s="3">
        <v>45014.492157442131</v>
      </c>
      <c r="E4" t="b">
        <v>1</v>
      </c>
    </row>
    <row r="5" spans="1:5" x14ac:dyDescent="0.3">
      <c r="A5">
        <v>10</v>
      </c>
      <c r="B5" t="s">
        <v>382</v>
      </c>
      <c r="C5" t="b">
        <v>1</v>
      </c>
      <c r="D5" s="3">
        <v>45014.492137766203</v>
      </c>
      <c r="E5" t="b">
        <v>1</v>
      </c>
    </row>
    <row r="6" spans="1:5" x14ac:dyDescent="0.3">
      <c r="A6">
        <v>3</v>
      </c>
      <c r="B6" t="s">
        <v>383</v>
      </c>
      <c r="C6" t="b">
        <v>1</v>
      </c>
      <c r="D6" s="3">
        <v>45014.492110844905</v>
      </c>
      <c r="E6" t="b">
        <v>1</v>
      </c>
    </row>
    <row r="7" spans="1:5" x14ac:dyDescent="0.3">
      <c r="A7">
        <v>14</v>
      </c>
      <c r="B7" t="s">
        <v>384</v>
      </c>
      <c r="C7" t="b">
        <v>1</v>
      </c>
      <c r="D7" s="3">
        <v>45014.492151122686</v>
      </c>
      <c r="E7" t="b">
        <v>1</v>
      </c>
    </row>
    <row r="8" spans="1:5" x14ac:dyDescent="0.3">
      <c r="A8">
        <v>7</v>
      </c>
      <c r="B8" t="s">
        <v>385</v>
      </c>
      <c r="C8" t="b">
        <v>1</v>
      </c>
      <c r="D8" s="3">
        <v>45014.492128819445</v>
      </c>
      <c r="E8" t="b">
        <v>1</v>
      </c>
    </row>
    <row r="9" spans="1:5" x14ac:dyDescent="0.3">
      <c r="A9">
        <v>4</v>
      </c>
      <c r="B9" t="s">
        <v>386</v>
      </c>
      <c r="C9" t="b">
        <v>1</v>
      </c>
      <c r="D9" s="3">
        <v>45014.492115277775</v>
      </c>
      <c r="E9" t="b">
        <v>1</v>
      </c>
    </row>
    <row r="10" spans="1:5" x14ac:dyDescent="0.3">
      <c r="A10">
        <v>20</v>
      </c>
      <c r="B10" t="s">
        <v>387</v>
      </c>
      <c r="C10" t="b">
        <v>1</v>
      </c>
      <c r="D10" s="3">
        <v>45016.145285335646</v>
      </c>
      <c r="E10" t="b">
        <v>1</v>
      </c>
    </row>
    <row r="11" spans="1:5" x14ac:dyDescent="0.3">
      <c r="A11">
        <v>15</v>
      </c>
      <c r="B11" t="s">
        <v>388</v>
      </c>
      <c r="C11" t="b">
        <v>1</v>
      </c>
      <c r="D11" s="3">
        <v>45014.492154363426</v>
      </c>
      <c r="E11" t="b">
        <v>1</v>
      </c>
    </row>
    <row r="12" spans="1:5" x14ac:dyDescent="0.3">
      <c r="A12">
        <v>5</v>
      </c>
      <c r="B12" t="s">
        <v>389</v>
      </c>
      <c r="C12" t="b">
        <v>1</v>
      </c>
      <c r="D12" s="3">
        <v>45014.492122418982</v>
      </c>
      <c r="E12" t="b">
        <v>1</v>
      </c>
    </row>
    <row r="13" spans="1:5" x14ac:dyDescent="0.3">
      <c r="A13">
        <v>12</v>
      </c>
      <c r="B13" t="s">
        <v>390</v>
      </c>
      <c r="C13" t="b">
        <v>1</v>
      </c>
      <c r="D13" s="3">
        <v>45014.49214603009</v>
      </c>
      <c r="E13" t="b">
        <v>1</v>
      </c>
    </row>
    <row r="14" spans="1:5" x14ac:dyDescent="0.3">
      <c r="A14">
        <v>22</v>
      </c>
      <c r="B14" t="s">
        <v>533</v>
      </c>
      <c r="C14" t="b">
        <v>1</v>
      </c>
      <c r="D14" s="3">
        <v>45028.300608067133</v>
      </c>
      <c r="E14" t="b">
        <v>1</v>
      </c>
    </row>
    <row r="15" spans="1:5" x14ac:dyDescent="0.3">
      <c r="A15">
        <v>21</v>
      </c>
      <c r="B15" t="s">
        <v>578</v>
      </c>
      <c r="C15" t="b">
        <v>1</v>
      </c>
      <c r="D15" s="3">
        <v>45019.014441550928</v>
      </c>
      <c r="E15" t="b">
        <v>1</v>
      </c>
    </row>
    <row r="16" spans="1:5" x14ac:dyDescent="0.3">
      <c r="A16">
        <v>9</v>
      </c>
      <c r="B16" t="s">
        <v>391</v>
      </c>
      <c r="C16" t="b">
        <v>1</v>
      </c>
      <c r="D16" s="3">
        <v>45014.492134490742</v>
      </c>
      <c r="E16" t="b">
        <v>1</v>
      </c>
    </row>
    <row r="17" spans="1:5" x14ac:dyDescent="0.3">
      <c r="A17">
        <v>23</v>
      </c>
      <c r="B17" t="s">
        <v>534</v>
      </c>
      <c r="C17" t="b">
        <v>1</v>
      </c>
      <c r="D17" s="3">
        <v>45031.44659216435</v>
      </c>
      <c r="E17" t="b">
        <v>1</v>
      </c>
    </row>
    <row r="18" spans="1:5" x14ac:dyDescent="0.3">
      <c r="A18">
        <v>2</v>
      </c>
      <c r="B18" t="s">
        <v>392</v>
      </c>
      <c r="C18" t="b">
        <v>1</v>
      </c>
      <c r="D18" s="3">
        <v>45014.492108067127</v>
      </c>
      <c r="E18" t="b">
        <v>1</v>
      </c>
    </row>
    <row r="19" spans="1:5" x14ac:dyDescent="0.3">
      <c r="A19">
        <v>1</v>
      </c>
      <c r="B19" t="s">
        <v>393</v>
      </c>
      <c r="C19" t="b">
        <v>1</v>
      </c>
      <c r="D19" s="3">
        <v>45014.492104861114</v>
      </c>
      <c r="E19" t="b">
        <v>1</v>
      </c>
    </row>
    <row r="20" spans="1:5" x14ac:dyDescent="0.3">
      <c r="A20">
        <v>24</v>
      </c>
      <c r="B20" t="s">
        <v>577</v>
      </c>
      <c r="C20" t="b">
        <v>1</v>
      </c>
      <c r="D20" s="3">
        <v>45411.051382638892</v>
      </c>
      <c r="E20" t="b">
        <v>1</v>
      </c>
    </row>
    <row r="21" spans="1:5" x14ac:dyDescent="0.3">
      <c r="A21">
        <v>19</v>
      </c>
      <c r="B21" t="s">
        <v>394</v>
      </c>
      <c r="C21" t="b">
        <v>1</v>
      </c>
      <c r="D21" s="3">
        <v>45016.142232442129</v>
      </c>
      <c r="E21" t="b">
        <v>1</v>
      </c>
    </row>
    <row r="22" spans="1:5" x14ac:dyDescent="0.3">
      <c r="A22">
        <v>8</v>
      </c>
      <c r="B22" t="s">
        <v>395</v>
      </c>
      <c r="C22" t="b">
        <v>1</v>
      </c>
      <c r="D22" s="3">
        <v>45014.49213136574</v>
      </c>
      <c r="E22" t="b">
        <v>1</v>
      </c>
    </row>
    <row r="23" spans="1:5" x14ac:dyDescent="0.3">
      <c r="A23">
        <v>17</v>
      </c>
      <c r="B23" t="s">
        <v>396</v>
      </c>
      <c r="C23" t="b">
        <v>1</v>
      </c>
      <c r="D23" s="3">
        <v>45014.492159837966</v>
      </c>
      <c r="E23" t="b">
        <v>1</v>
      </c>
    </row>
    <row r="24" spans="1:5" x14ac:dyDescent="0.3">
      <c r="A24">
        <v>13</v>
      </c>
      <c r="B24" t="s">
        <v>397</v>
      </c>
      <c r="C24" t="b">
        <v>1</v>
      </c>
      <c r="D24" s="3">
        <v>45014.492148958336</v>
      </c>
      <c r="E24" t="b">
        <v>1</v>
      </c>
    </row>
    <row r="25" spans="1:5" x14ac:dyDescent="0.3">
      <c r="A25">
        <v>25</v>
      </c>
      <c r="B25" t="s">
        <v>582</v>
      </c>
      <c r="C25" t="b">
        <v>1</v>
      </c>
      <c r="D25" s="3">
        <v>45515</v>
      </c>
      <c r="E25" t="b">
        <v>1</v>
      </c>
    </row>
    <row r="26" spans="1:5" x14ac:dyDescent="0.3">
      <c r="A26">
        <v>11</v>
      </c>
      <c r="B26" t="s">
        <v>398</v>
      </c>
      <c r="C26" t="b">
        <v>1</v>
      </c>
      <c r="D26" s="3">
        <v>45014.492143206022</v>
      </c>
      <c r="E26" t="b">
        <v>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310"/>
  <sheetViews>
    <sheetView workbookViewId="0"/>
  </sheetViews>
  <sheetFormatPr defaultRowHeight="14.4" x14ac:dyDescent="0.3"/>
  <cols>
    <col min="1" max="1" width="16.44140625" bestFit="1" customWidth="1"/>
    <col min="2" max="2" width="12.6640625" bestFit="1" customWidth="1"/>
    <col min="3" max="3" width="10.21875" bestFit="1" customWidth="1"/>
    <col min="4" max="4" width="19.88671875" bestFit="1" customWidth="1"/>
    <col min="5" max="5" width="8.44140625" bestFit="1" customWidth="1"/>
    <col min="6" max="6" width="10.33203125" bestFit="1" customWidth="1"/>
    <col min="7" max="7" width="11.6640625" bestFit="1" customWidth="1"/>
    <col min="8" max="8" width="12.21875" bestFit="1" customWidth="1"/>
    <col min="9" max="9" width="12.6640625" bestFit="1" customWidth="1"/>
    <col min="10" max="10" width="14" bestFit="1" customWidth="1"/>
    <col min="11" max="11" width="12.6640625" bestFit="1" customWidth="1"/>
    <col min="12" max="12" width="15.5546875" bestFit="1" customWidth="1"/>
    <col min="13" max="13" width="9.33203125" bestFit="1" customWidth="1"/>
    <col min="14" max="14" width="9" bestFit="1" customWidth="1"/>
    <col min="15" max="15" width="15.5546875" bestFit="1" customWidth="1"/>
    <col min="16" max="16" width="16" bestFit="1" customWidth="1"/>
    <col min="17" max="17" width="11" bestFit="1" customWidth="1"/>
    <col min="18" max="18" width="13.109375" bestFit="1" customWidth="1"/>
    <col min="19" max="19" width="18.6640625" bestFit="1" customWidth="1"/>
    <col min="20" max="20" width="19.77734375" bestFit="1" customWidth="1"/>
    <col min="21" max="21" width="9.5546875" bestFit="1" customWidth="1"/>
    <col min="22" max="22" width="12" bestFit="1" customWidth="1"/>
    <col min="23" max="23" width="9.88671875" bestFit="1" customWidth="1"/>
    <col min="24" max="24" width="18.5546875" bestFit="1" customWidth="1"/>
    <col min="25" max="25" width="27.77734375" bestFit="1" customWidth="1"/>
    <col min="26" max="26" width="14.5546875" bestFit="1" customWidth="1"/>
    <col min="27" max="27" width="23.88671875" bestFit="1" customWidth="1"/>
    <col min="28" max="28" width="29.33203125" bestFit="1" customWidth="1"/>
  </cols>
  <sheetData>
    <row r="1" spans="1:28" x14ac:dyDescent="0.3">
      <c r="A1" t="s">
        <v>399</v>
      </c>
      <c r="B1" t="s">
        <v>400</v>
      </c>
      <c r="C1" t="s">
        <v>45</v>
      </c>
      <c r="D1" t="s">
        <v>375</v>
      </c>
      <c r="E1" t="s">
        <v>376</v>
      </c>
      <c r="F1" t="s">
        <v>42</v>
      </c>
      <c r="G1" t="s">
        <v>48</v>
      </c>
      <c r="H1" t="s">
        <v>4</v>
      </c>
      <c r="I1" t="s">
        <v>401</v>
      </c>
      <c r="J1" t="s">
        <v>50</v>
      </c>
      <c r="K1" t="s">
        <v>51</v>
      </c>
      <c r="L1" t="s">
        <v>52</v>
      </c>
      <c r="M1" t="s">
        <v>8</v>
      </c>
      <c r="N1" t="s">
        <v>9</v>
      </c>
      <c r="O1" t="s">
        <v>402</v>
      </c>
      <c r="P1" t="s">
        <v>7</v>
      </c>
      <c r="Q1" t="s">
        <v>403</v>
      </c>
      <c r="R1" t="s">
        <v>53</v>
      </c>
      <c r="S1" t="s">
        <v>404</v>
      </c>
      <c r="T1" t="s">
        <v>405</v>
      </c>
      <c r="U1" t="s">
        <v>406</v>
      </c>
      <c r="V1" t="s">
        <v>407</v>
      </c>
      <c r="W1" t="s">
        <v>47</v>
      </c>
      <c r="X1" t="s">
        <v>54</v>
      </c>
      <c r="Y1" t="s">
        <v>408</v>
      </c>
      <c r="Z1" t="s">
        <v>409</v>
      </c>
      <c r="AA1" t="s">
        <v>49</v>
      </c>
      <c r="AB1" t="s">
        <v>410</v>
      </c>
    </row>
    <row r="2" spans="1:28" x14ac:dyDescent="0.3">
      <c r="A2" t="b">
        <v>1</v>
      </c>
      <c r="B2" t="b">
        <v>1</v>
      </c>
      <c r="C2">
        <v>6</v>
      </c>
      <c r="D2" t="s">
        <v>380</v>
      </c>
      <c r="E2" t="b">
        <v>1</v>
      </c>
      <c r="F2">
        <v>97</v>
      </c>
      <c r="G2" t="s">
        <v>121</v>
      </c>
      <c r="H2" t="s">
        <v>91</v>
      </c>
      <c r="I2">
        <v>8</v>
      </c>
      <c r="J2">
        <v>0</v>
      </c>
      <c r="K2">
        <v>8</v>
      </c>
      <c r="L2">
        <v>0.72727272727272729</v>
      </c>
      <c r="M2" t="s">
        <v>83</v>
      </c>
      <c r="N2" t="s">
        <v>82</v>
      </c>
      <c r="O2">
        <v>6</v>
      </c>
      <c r="P2" t="s">
        <v>411</v>
      </c>
      <c r="Q2">
        <v>1233470084</v>
      </c>
      <c r="R2" t="b">
        <v>1</v>
      </c>
      <c r="S2">
        <v>187</v>
      </c>
      <c r="T2" t="b">
        <v>0</v>
      </c>
      <c r="U2">
        <v>98</v>
      </c>
      <c r="V2">
        <v>0</v>
      </c>
      <c r="W2">
        <v>0</v>
      </c>
      <c r="X2">
        <v>10</v>
      </c>
      <c r="Y2">
        <v>8</v>
      </c>
      <c r="Z2">
        <v>11</v>
      </c>
      <c r="AA2">
        <v>8</v>
      </c>
      <c r="AB2">
        <v>41</v>
      </c>
    </row>
    <row r="3" spans="1:28" x14ac:dyDescent="0.3">
      <c r="A3" t="b">
        <v>1</v>
      </c>
      <c r="B3" t="b">
        <v>1</v>
      </c>
      <c r="C3">
        <v>6</v>
      </c>
      <c r="D3" t="s">
        <v>380</v>
      </c>
      <c r="E3" t="b">
        <v>1</v>
      </c>
      <c r="F3">
        <v>106</v>
      </c>
      <c r="G3" t="s">
        <v>237</v>
      </c>
      <c r="H3" t="s">
        <v>565</v>
      </c>
      <c r="I3">
        <v>7</v>
      </c>
      <c r="J3">
        <v>0</v>
      </c>
      <c r="K3">
        <v>7</v>
      </c>
      <c r="L3">
        <v>0.63636363636363635</v>
      </c>
      <c r="M3" t="s">
        <v>81</v>
      </c>
      <c r="N3" t="s">
        <v>87</v>
      </c>
      <c r="O3">
        <v>6</v>
      </c>
      <c r="P3" t="s">
        <v>411</v>
      </c>
      <c r="Q3">
        <v>1772379775</v>
      </c>
      <c r="R3" t="b">
        <v>1</v>
      </c>
      <c r="S3">
        <v>139</v>
      </c>
      <c r="T3" t="b">
        <v>0</v>
      </c>
      <c r="U3">
        <v>98</v>
      </c>
      <c r="V3">
        <v>0</v>
      </c>
      <c r="W3">
        <v>0</v>
      </c>
      <c r="X3">
        <v>6</v>
      </c>
      <c r="Y3">
        <v>6</v>
      </c>
      <c r="Z3">
        <v>11</v>
      </c>
      <c r="AA3">
        <v>7</v>
      </c>
      <c r="AB3">
        <v>35</v>
      </c>
    </row>
    <row r="4" spans="1:28" x14ac:dyDescent="0.3">
      <c r="A4" t="b">
        <v>1</v>
      </c>
      <c r="B4" t="b">
        <v>1</v>
      </c>
      <c r="C4">
        <v>6</v>
      </c>
      <c r="D4" t="s">
        <v>380</v>
      </c>
      <c r="E4" t="b">
        <v>1</v>
      </c>
      <c r="F4">
        <v>225</v>
      </c>
      <c r="G4" t="s">
        <v>563</v>
      </c>
      <c r="H4" t="s">
        <v>143</v>
      </c>
      <c r="I4">
        <v>7</v>
      </c>
      <c r="J4">
        <v>0</v>
      </c>
      <c r="K4">
        <v>7</v>
      </c>
      <c r="L4">
        <v>0.63636363636363635</v>
      </c>
      <c r="M4" t="s">
        <v>83</v>
      </c>
      <c r="N4" t="s">
        <v>82</v>
      </c>
      <c r="O4">
        <v>6</v>
      </c>
      <c r="P4" t="s">
        <v>411</v>
      </c>
      <c r="Q4">
        <v>1682235002</v>
      </c>
      <c r="R4" t="b">
        <v>1</v>
      </c>
      <c r="S4">
        <v>172</v>
      </c>
      <c r="T4" t="b">
        <v>0</v>
      </c>
      <c r="U4">
        <v>20</v>
      </c>
      <c r="V4">
        <v>0</v>
      </c>
      <c r="W4">
        <v>0</v>
      </c>
      <c r="X4">
        <v>6</v>
      </c>
      <c r="Y4">
        <v>5</v>
      </c>
      <c r="Z4">
        <v>11</v>
      </c>
      <c r="AA4">
        <v>6</v>
      </c>
      <c r="AB4">
        <v>21</v>
      </c>
    </row>
    <row r="5" spans="1:28" x14ac:dyDescent="0.3">
      <c r="A5" t="b">
        <v>1</v>
      </c>
      <c r="B5" t="b">
        <v>1</v>
      </c>
      <c r="C5">
        <v>6</v>
      </c>
      <c r="D5" t="s">
        <v>380</v>
      </c>
      <c r="E5" t="b">
        <v>1</v>
      </c>
      <c r="F5">
        <v>131</v>
      </c>
      <c r="G5" t="s">
        <v>132</v>
      </c>
      <c r="H5" t="s">
        <v>349</v>
      </c>
      <c r="I5">
        <v>7</v>
      </c>
      <c r="J5">
        <v>0</v>
      </c>
      <c r="K5">
        <v>7</v>
      </c>
      <c r="L5">
        <v>0.63636363636363635</v>
      </c>
      <c r="M5" t="s">
        <v>83</v>
      </c>
      <c r="N5" t="s">
        <v>82</v>
      </c>
      <c r="O5">
        <v>6</v>
      </c>
      <c r="P5" t="s">
        <v>412</v>
      </c>
      <c r="Q5">
        <v>1335089804</v>
      </c>
      <c r="R5" t="b">
        <v>1</v>
      </c>
      <c r="S5">
        <v>179</v>
      </c>
      <c r="T5" t="b">
        <v>0</v>
      </c>
      <c r="U5">
        <v>98</v>
      </c>
      <c r="V5">
        <v>0</v>
      </c>
      <c r="W5">
        <v>-1</v>
      </c>
      <c r="X5">
        <v>10</v>
      </c>
      <c r="Y5">
        <v>8</v>
      </c>
      <c r="Z5">
        <v>11</v>
      </c>
      <c r="AA5">
        <v>7</v>
      </c>
      <c r="AB5">
        <v>25</v>
      </c>
    </row>
    <row r="6" spans="1:28" x14ac:dyDescent="0.3">
      <c r="A6" t="b">
        <v>1</v>
      </c>
      <c r="B6" t="b">
        <v>1</v>
      </c>
      <c r="C6">
        <v>6</v>
      </c>
      <c r="D6" t="s">
        <v>380</v>
      </c>
      <c r="E6" t="b">
        <v>1</v>
      </c>
      <c r="F6">
        <v>181</v>
      </c>
      <c r="G6" t="s">
        <v>90</v>
      </c>
      <c r="H6" t="s">
        <v>91</v>
      </c>
      <c r="I6">
        <v>7</v>
      </c>
      <c r="J6">
        <v>0</v>
      </c>
      <c r="K6">
        <v>7</v>
      </c>
      <c r="L6">
        <v>0.63636363636363635</v>
      </c>
      <c r="M6" t="s">
        <v>83</v>
      </c>
      <c r="N6" t="s">
        <v>82</v>
      </c>
      <c r="O6">
        <v>6</v>
      </c>
      <c r="P6" t="s">
        <v>411</v>
      </c>
      <c r="Q6">
        <v>481987110</v>
      </c>
      <c r="R6" t="b">
        <v>1</v>
      </c>
      <c r="S6">
        <v>186</v>
      </c>
      <c r="T6" t="b">
        <v>0</v>
      </c>
      <c r="U6">
        <v>98</v>
      </c>
      <c r="V6">
        <v>0</v>
      </c>
      <c r="W6">
        <v>0</v>
      </c>
      <c r="X6">
        <v>8</v>
      </c>
      <c r="Y6">
        <v>7</v>
      </c>
      <c r="Z6">
        <v>11</v>
      </c>
      <c r="AA6">
        <v>7</v>
      </c>
      <c r="AB6">
        <v>25</v>
      </c>
    </row>
    <row r="7" spans="1:28" x14ac:dyDescent="0.3">
      <c r="A7" t="b">
        <v>1</v>
      </c>
      <c r="B7" t="b">
        <v>1</v>
      </c>
      <c r="C7">
        <v>6</v>
      </c>
      <c r="D7" t="s">
        <v>380</v>
      </c>
      <c r="E7" t="b">
        <v>1</v>
      </c>
      <c r="F7">
        <v>150</v>
      </c>
      <c r="G7" t="s">
        <v>367</v>
      </c>
      <c r="H7" t="s">
        <v>143</v>
      </c>
      <c r="I7">
        <v>5</v>
      </c>
      <c r="J7">
        <v>0</v>
      </c>
      <c r="K7">
        <v>5</v>
      </c>
      <c r="L7">
        <v>0.45454545454545453</v>
      </c>
      <c r="M7" t="s">
        <v>83</v>
      </c>
      <c r="N7" t="s">
        <v>82</v>
      </c>
      <c r="O7">
        <v>6</v>
      </c>
      <c r="P7" t="s">
        <v>411</v>
      </c>
      <c r="Q7">
        <v>1208778935</v>
      </c>
      <c r="R7" t="b">
        <v>0</v>
      </c>
      <c r="S7">
        <v>100</v>
      </c>
      <c r="T7" t="b">
        <v>0</v>
      </c>
      <c r="U7">
        <v>98</v>
      </c>
      <c r="V7">
        <v>0</v>
      </c>
      <c r="W7">
        <v>0</v>
      </c>
      <c r="X7">
        <v>7</v>
      </c>
      <c r="Y7">
        <v>5</v>
      </c>
      <c r="Z7">
        <v>11</v>
      </c>
      <c r="AA7">
        <v>5</v>
      </c>
      <c r="AB7">
        <v>11</v>
      </c>
    </row>
    <row r="8" spans="1:28" x14ac:dyDescent="0.3">
      <c r="A8" t="b">
        <v>1</v>
      </c>
      <c r="B8" t="b">
        <v>1</v>
      </c>
      <c r="C8">
        <v>16</v>
      </c>
      <c r="D8" t="s">
        <v>381</v>
      </c>
      <c r="E8" t="b">
        <v>1</v>
      </c>
      <c r="F8">
        <v>187</v>
      </c>
      <c r="G8" t="s">
        <v>414</v>
      </c>
      <c r="H8" t="s">
        <v>302</v>
      </c>
      <c r="I8">
        <v>8</v>
      </c>
      <c r="J8">
        <v>0</v>
      </c>
      <c r="K8">
        <v>8</v>
      </c>
      <c r="L8">
        <v>0.72727272727272729</v>
      </c>
      <c r="M8" t="s">
        <v>81</v>
      </c>
      <c r="N8" t="s">
        <v>82</v>
      </c>
      <c r="O8">
        <v>16</v>
      </c>
      <c r="P8" t="s">
        <v>412</v>
      </c>
      <c r="Q8">
        <v>814382791</v>
      </c>
      <c r="R8" t="b">
        <v>1</v>
      </c>
      <c r="S8">
        <v>130</v>
      </c>
      <c r="T8" t="b">
        <v>0</v>
      </c>
      <c r="U8">
        <v>20</v>
      </c>
      <c r="V8">
        <v>0</v>
      </c>
      <c r="W8">
        <v>0</v>
      </c>
      <c r="X8">
        <v>6</v>
      </c>
      <c r="Y8">
        <v>5</v>
      </c>
      <c r="Z8">
        <v>11</v>
      </c>
      <c r="AA8">
        <v>7</v>
      </c>
      <c r="AB8">
        <v>33</v>
      </c>
    </row>
    <row r="9" spans="1:28" x14ac:dyDescent="0.3">
      <c r="A9" t="b">
        <v>1</v>
      </c>
      <c r="B9" t="b">
        <v>1</v>
      </c>
      <c r="C9">
        <v>16</v>
      </c>
      <c r="D9" t="s">
        <v>381</v>
      </c>
      <c r="E9" t="b">
        <v>1</v>
      </c>
      <c r="F9">
        <v>61</v>
      </c>
      <c r="G9" t="s">
        <v>306</v>
      </c>
      <c r="H9" t="s">
        <v>307</v>
      </c>
      <c r="I9">
        <v>7</v>
      </c>
      <c r="J9">
        <v>0</v>
      </c>
      <c r="K9">
        <v>7</v>
      </c>
      <c r="L9">
        <v>0.63636363636363635</v>
      </c>
      <c r="M9" t="s">
        <v>81</v>
      </c>
      <c r="N9" t="s">
        <v>87</v>
      </c>
      <c r="O9">
        <v>16</v>
      </c>
      <c r="P9" t="s">
        <v>412</v>
      </c>
      <c r="Q9">
        <v>644365934</v>
      </c>
      <c r="R9" t="b">
        <v>1</v>
      </c>
      <c r="S9">
        <v>172</v>
      </c>
      <c r="T9" t="b">
        <v>0</v>
      </c>
      <c r="U9">
        <v>1</v>
      </c>
      <c r="V9">
        <v>0</v>
      </c>
      <c r="W9">
        <v>0</v>
      </c>
      <c r="X9">
        <v>8</v>
      </c>
      <c r="Y9">
        <v>6</v>
      </c>
      <c r="Z9">
        <v>11</v>
      </c>
      <c r="AA9">
        <v>5</v>
      </c>
      <c r="AB9">
        <v>-5</v>
      </c>
    </row>
    <row r="10" spans="1:28" x14ac:dyDescent="0.3">
      <c r="A10" t="b">
        <v>1</v>
      </c>
      <c r="B10" t="b">
        <v>1</v>
      </c>
      <c r="C10">
        <v>16</v>
      </c>
      <c r="D10" t="s">
        <v>381</v>
      </c>
      <c r="E10" t="b">
        <v>1</v>
      </c>
      <c r="F10">
        <v>267</v>
      </c>
      <c r="G10" t="s">
        <v>169</v>
      </c>
      <c r="H10" t="s">
        <v>170</v>
      </c>
      <c r="I10">
        <v>7</v>
      </c>
      <c r="J10">
        <v>0</v>
      </c>
      <c r="K10">
        <v>7</v>
      </c>
      <c r="L10">
        <v>0.63636363636363635</v>
      </c>
      <c r="M10" t="s">
        <v>81</v>
      </c>
      <c r="N10" t="s">
        <v>82</v>
      </c>
      <c r="O10">
        <v>16</v>
      </c>
      <c r="P10" t="s">
        <v>413</v>
      </c>
      <c r="Q10">
        <v>1338359752</v>
      </c>
      <c r="R10" t="b">
        <v>1</v>
      </c>
      <c r="S10">
        <v>138</v>
      </c>
      <c r="T10" t="b">
        <v>0</v>
      </c>
      <c r="U10">
        <v>20</v>
      </c>
      <c r="V10">
        <v>0</v>
      </c>
      <c r="W10">
        <v>0</v>
      </c>
      <c r="X10">
        <v>6</v>
      </c>
      <c r="Y10">
        <v>5</v>
      </c>
      <c r="Z10">
        <v>11</v>
      </c>
      <c r="AA10">
        <v>6</v>
      </c>
      <c r="AB10">
        <v>19</v>
      </c>
    </row>
    <row r="11" spans="1:28" x14ac:dyDescent="0.3">
      <c r="A11" t="b">
        <v>1</v>
      </c>
      <c r="B11" t="b">
        <v>1</v>
      </c>
      <c r="C11">
        <v>16</v>
      </c>
      <c r="D11" t="s">
        <v>381</v>
      </c>
      <c r="E11" t="b">
        <v>1</v>
      </c>
      <c r="F11">
        <v>89</v>
      </c>
      <c r="G11" t="s">
        <v>337</v>
      </c>
      <c r="H11" t="s">
        <v>338</v>
      </c>
      <c r="I11">
        <v>6</v>
      </c>
      <c r="J11">
        <v>0</v>
      </c>
      <c r="K11">
        <v>6</v>
      </c>
      <c r="L11">
        <v>0.54545454545454541</v>
      </c>
      <c r="M11" t="s">
        <v>81</v>
      </c>
      <c r="N11" t="s">
        <v>87</v>
      </c>
      <c r="O11">
        <v>16</v>
      </c>
      <c r="P11" t="s">
        <v>411</v>
      </c>
      <c r="Q11">
        <v>2122434421</v>
      </c>
      <c r="R11" t="b">
        <v>1</v>
      </c>
      <c r="S11">
        <v>111</v>
      </c>
      <c r="T11" t="b">
        <v>0</v>
      </c>
      <c r="U11">
        <v>1</v>
      </c>
      <c r="V11">
        <v>0</v>
      </c>
      <c r="W11">
        <v>0</v>
      </c>
      <c r="X11">
        <v>5</v>
      </c>
      <c r="Y11">
        <v>3</v>
      </c>
      <c r="Z11">
        <v>11</v>
      </c>
      <c r="AA11">
        <v>4</v>
      </c>
      <c r="AB11">
        <v>15</v>
      </c>
    </row>
    <row r="12" spans="1:28" x14ac:dyDescent="0.3">
      <c r="A12" t="b">
        <v>1</v>
      </c>
      <c r="B12" t="b">
        <v>1</v>
      </c>
      <c r="C12">
        <v>16</v>
      </c>
      <c r="D12" t="s">
        <v>381</v>
      </c>
      <c r="E12" t="b">
        <v>1</v>
      </c>
      <c r="F12">
        <v>72</v>
      </c>
      <c r="G12" t="s">
        <v>279</v>
      </c>
      <c r="H12" t="s">
        <v>302</v>
      </c>
      <c r="I12">
        <v>4</v>
      </c>
      <c r="J12">
        <v>0</v>
      </c>
      <c r="K12">
        <v>4</v>
      </c>
      <c r="L12">
        <v>0.36363636363636365</v>
      </c>
      <c r="M12" t="s">
        <v>83</v>
      </c>
      <c r="N12" t="s">
        <v>82</v>
      </c>
      <c r="O12">
        <v>16</v>
      </c>
      <c r="P12" t="s">
        <v>412</v>
      </c>
      <c r="Q12">
        <v>1056298427</v>
      </c>
      <c r="R12" t="b">
        <v>1</v>
      </c>
      <c r="S12">
        <v>172</v>
      </c>
      <c r="T12" t="b">
        <v>0</v>
      </c>
      <c r="U12">
        <v>98</v>
      </c>
      <c r="V12">
        <v>0</v>
      </c>
      <c r="W12">
        <v>0</v>
      </c>
      <c r="X12">
        <v>7</v>
      </c>
      <c r="Y12">
        <v>7</v>
      </c>
      <c r="Z12">
        <v>11</v>
      </c>
      <c r="AA12">
        <v>4</v>
      </c>
      <c r="AB12">
        <v>-13</v>
      </c>
    </row>
    <row r="13" spans="1:28" x14ac:dyDescent="0.3">
      <c r="A13" t="b">
        <v>1</v>
      </c>
      <c r="B13" t="b">
        <v>1</v>
      </c>
      <c r="C13">
        <v>10</v>
      </c>
      <c r="D13" t="s">
        <v>382</v>
      </c>
      <c r="E13" t="b">
        <v>1</v>
      </c>
      <c r="F13">
        <v>185</v>
      </c>
      <c r="G13" t="s">
        <v>247</v>
      </c>
      <c r="H13" t="s">
        <v>210</v>
      </c>
      <c r="I13">
        <v>7</v>
      </c>
      <c r="J13">
        <v>0</v>
      </c>
      <c r="K13">
        <v>7</v>
      </c>
      <c r="L13">
        <v>0.63636363636363635</v>
      </c>
      <c r="M13" t="s">
        <v>83</v>
      </c>
      <c r="N13" t="s">
        <v>82</v>
      </c>
      <c r="O13">
        <v>10</v>
      </c>
      <c r="P13" t="s">
        <v>411</v>
      </c>
      <c r="Q13">
        <v>1633023787</v>
      </c>
      <c r="R13" t="b">
        <v>1</v>
      </c>
      <c r="S13">
        <v>182</v>
      </c>
      <c r="T13" t="b">
        <v>0</v>
      </c>
      <c r="U13">
        <v>20</v>
      </c>
      <c r="V13">
        <v>0</v>
      </c>
      <c r="W13">
        <v>0</v>
      </c>
      <c r="X13">
        <v>5</v>
      </c>
      <c r="Y13">
        <v>4</v>
      </c>
      <c r="Z13">
        <v>11</v>
      </c>
      <c r="AA13">
        <v>6</v>
      </c>
      <c r="AB13">
        <v>29</v>
      </c>
    </row>
    <row r="14" spans="1:28" x14ac:dyDescent="0.3">
      <c r="A14" t="b">
        <v>1</v>
      </c>
      <c r="B14" t="b">
        <v>1</v>
      </c>
      <c r="C14">
        <v>10</v>
      </c>
      <c r="D14" t="s">
        <v>382</v>
      </c>
      <c r="E14" t="b">
        <v>1</v>
      </c>
      <c r="F14">
        <v>120</v>
      </c>
      <c r="G14" t="s">
        <v>230</v>
      </c>
      <c r="H14" t="s">
        <v>372</v>
      </c>
      <c r="I14">
        <v>7</v>
      </c>
      <c r="J14">
        <v>0</v>
      </c>
      <c r="K14">
        <v>7</v>
      </c>
      <c r="L14">
        <v>0.63636363636363635</v>
      </c>
      <c r="M14" t="s">
        <v>83</v>
      </c>
      <c r="N14" t="s">
        <v>87</v>
      </c>
      <c r="O14">
        <v>10</v>
      </c>
      <c r="P14" t="s">
        <v>415</v>
      </c>
      <c r="Q14">
        <v>764286108</v>
      </c>
      <c r="R14" t="b">
        <v>1</v>
      </c>
      <c r="S14">
        <v>164</v>
      </c>
      <c r="T14" t="b">
        <v>0</v>
      </c>
      <c r="U14">
        <v>20</v>
      </c>
      <c r="V14">
        <v>0</v>
      </c>
      <c r="W14">
        <v>-1</v>
      </c>
      <c r="X14">
        <v>7</v>
      </c>
      <c r="Y14">
        <v>6</v>
      </c>
      <c r="Z14">
        <v>11</v>
      </c>
      <c r="AA14">
        <v>6</v>
      </c>
      <c r="AB14">
        <v>9</v>
      </c>
    </row>
    <row r="15" spans="1:28" x14ac:dyDescent="0.3">
      <c r="A15" t="b">
        <v>1</v>
      </c>
      <c r="B15" t="b">
        <v>1</v>
      </c>
      <c r="C15">
        <v>10</v>
      </c>
      <c r="D15" t="s">
        <v>382</v>
      </c>
      <c r="E15" t="b">
        <v>1</v>
      </c>
      <c r="F15">
        <v>114</v>
      </c>
      <c r="G15" t="s">
        <v>203</v>
      </c>
      <c r="H15" t="s">
        <v>204</v>
      </c>
      <c r="I15">
        <v>7</v>
      </c>
      <c r="J15">
        <v>0</v>
      </c>
      <c r="K15">
        <v>7</v>
      </c>
      <c r="L15">
        <v>0.63636363636363635</v>
      </c>
      <c r="M15" t="s">
        <v>83</v>
      </c>
      <c r="N15" t="s">
        <v>82</v>
      </c>
      <c r="O15">
        <v>10</v>
      </c>
      <c r="P15" t="s">
        <v>411</v>
      </c>
      <c r="Q15">
        <v>1271296859</v>
      </c>
      <c r="R15" t="b">
        <v>1</v>
      </c>
      <c r="S15">
        <v>165</v>
      </c>
      <c r="T15" t="b">
        <v>0</v>
      </c>
      <c r="U15">
        <v>98</v>
      </c>
      <c r="V15">
        <v>0</v>
      </c>
      <c r="W15">
        <v>0</v>
      </c>
      <c r="X15">
        <v>8</v>
      </c>
      <c r="Y15">
        <v>8</v>
      </c>
      <c r="Z15">
        <v>11</v>
      </c>
      <c r="AA15">
        <v>7</v>
      </c>
      <c r="AB15">
        <v>35</v>
      </c>
    </row>
    <row r="16" spans="1:28" x14ac:dyDescent="0.3">
      <c r="A16" t="b">
        <v>1</v>
      </c>
      <c r="B16" t="b">
        <v>1</v>
      </c>
      <c r="C16">
        <v>10</v>
      </c>
      <c r="D16" t="s">
        <v>382</v>
      </c>
      <c r="E16" t="b">
        <v>1</v>
      </c>
      <c r="F16">
        <v>26</v>
      </c>
      <c r="G16" t="s">
        <v>186</v>
      </c>
      <c r="H16" t="s">
        <v>187</v>
      </c>
      <c r="I16">
        <v>6</v>
      </c>
      <c r="J16">
        <v>0</v>
      </c>
      <c r="K16">
        <v>6</v>
      </c>
      <c r="L16">
        <v>0.54545454545454541</v>
      </c>
      <c r="M16" t="s">
        <v>81</v>
      </c>
      <c r="N16" t="s">
        <v>82</v>
      </c>
      <c r="O16">
        <v>10</v>
      </c>
      <c r="P16" t="s">
        <v>411</v>
      </c>
      <c r="Q16">
        <v>490495937</v>
      </c>
      <c r="R16" t="b">
        <v>1</v>
      </c>
      <c r="S16">
        <v>167</v>
      </c>
      <c r="T16" t="b">
        <v>0</v>
      </c>
      <c r="U16">
        <v>20</v>
      </c>
      <c r="V16">
        <v>0</v>
      </c>
      <c r="W16">
        <v>0</v>
      </c>
      <c r="X16">
        <v>5</v>
      </c>
      <c r="Y16">
        <v>4</v>
      </c>
      <c r="Z16">
        <v>11</v>
      </c>
      <c r="AA16">
        <v>5</v>
      </c>
      <c r="AB16">
        <v>17</v>
      </c>
    </row>
    <row r="17" spans="1:28" x14ac:dyDescent="0.3">
      <c r="A17" t="b">
        <v>1</v>
      </c>
      <c r="B17" t="b">
        <v>1</v>
      </c>
      <c r="C17">
        <v>10</v>
      </c>
      <c r="D17" t="s">
        <v>382</v>
      </c>
      <c r="E17" t="b">
        <v>1</v>
      </c>
      <c r="F17">
        <v>160</v>
      </c>
      <c r="G17" t="s">
        <v>244</v>
      </c>
      <c r="H17" t="s">
        <v>245</v>
      </c>
      <c r="I17">
        <v>6</v>
      </c>
      <c r="J17">
        <v>0</v>
      </c>
      <c r="K17">
        <v>6</v>
      </c>
      <c r="L17">
        <v>0.54545454545454541</v>
      </c>
      <c r="M17" t="s">
        <v>83</v>
      </c>
      <c r="N17" t="s">
        <v>87</v>
      </c>
      <c r="O17">
        <v>10</v>
      </c>
      <c r="P17" t="s">
        <v>411</v>
      </c>
      <c r="Q17">
        <v>718434765</v>
      </c>
      <c r="R17" t="b">
        <v>1</v>
      </c>
      <c r="S17">
        <v>181</v>
      </c>
      <c r="T17" t="b">
        <v>0</v>
      </c>
      <c r="U17">
        <v>98</v>
      </c>
      <c r="V17">
        <v>0</v>
      </c>
      <c r="W17">
        <v>-1</v>
      </c>
      <c r="X17">
        <v>5</v>
      </c>
      <c r="Y17">
        <v>5</v>
      </c>
      <c r="Z17">
        <v>11</v>
      </c>
      <c r="AA17">
        <v>6</v>
      </c>
      <c r="AB17">
        <v>29</v>
      </c>
    </row>
    <row r="18" spans="1:28" x14ac:dyDescent="0.3">
      <c r="A18" t="b">
        <v>1</v>
      </c>
      <c r="B18" t="b">
        <v>1</v>
      </c>
      <c r="C18">
        <v>10</v>
      </c>
      <c r="D18" t="s">
        <v>382</v>
      </c>
      <c r="E18" t="b">
        <v>1</v>
      </c>
      <c r="F18">
        <v>153</v>
      </c>
      <c r="G18" t="s">
        <v>564</v>
      </c>
      <c r="H18" t="s">
        <v>249</v>
      </c>
      <c r="I18">
        <v>6</v>
      </c>
      <c r="J18">
        <v>0</v>
      </c>
      <c r="K18">
        <v>6</v>
      </c>
      <c r="L18">
        <v>0.54545454545454541</v>
      </c>
      <c r="M18" t="s">
        <v>81</v>
      </c>
      <c r="N18" t="s">
        <v>87</v>
      </c>
      <c r="O18">
        <v>10</v>
      </c>
      <c r="P18" t="s">
        <v>413</v>
      </c>
      <c r="Q18">
        <v>502595570</v>
      </c>
      <c r="R18" t="b">
        <v>1</v>
      </c>
      <c r="S18">
        <v>169</v>
      </c>
      <c r="T18" t="b">
        <v>0</v>
      </c>
      <c r="U18">
        <v>98</v>
      </c>
      <c r="V18">
        <v>0</v>
      </c>
      <c r="W18">
        <v>0</v>
      </c>
      <c r="X18">
        <v>6</v>
      </c>
      <c r="Y18">
        <v>6</v>
      </c>
      <c r="Z18">
        <v>11</v>
      </c>
      <c r="AA18">
        <v>6</v>
      </c>
      <c r="AB18">
        <v>17</v>
      </c>
    </row>
    <row r="19" spans="1:28" x14ac:dyDescent="0.3">
      <c r="A19" t="b">
        <v>1</v>
      </c>
      <c r="B19" t="b">
        <v>1</v>
      </c>
      <c r="C19">
        <v>10</v>
      </c>
      <c r="D19" t="s">
        <v>382</v>
      </c>
      <c r="E19" t="b">
        <v>1</v>
      </c>
      <c r="F19">
        <v>247</v>
      </c>
      <c r="G19" t="s">
        <v>313</v>
      </c>
      <c r="H19" t="s">
        <v>152</v>
      </c>
      <c r="I19">
        <v>5</v>
      </c>
      <c r="J19">
        <v>0</v>
      </c>
      <c r="K19">
        <v>5</v>
      </c>
      <c r="L19">
        <v>0.45454545454545453</v>
      </c>
      <c r="M19" t="s">
        <v>81</v>
      </c>
      <c r="N19" t="s">
        <v>82</v>
      </c>
      <c r="O19">
        <v>10</v>
      </c>
      <c r="P19" t="s">
        <v>412</v>
      </c>
      <c r="Q19">
        <v>1263286892</v>
      </c>
      <c r="R19" t="b">
        <v>1</v>
      </c>
      <c r="S19">
        <v>173</v>
      </c>
      <c r="T19" t="b">
        <v>0</v>
      </c>
      <c r="U19">
        <v>98</v>
      </c>
      <c r="V19">
        <v>0</v>
      </c>
      <c r="W19">
        <v>-1</v>
      </c>
      <c r="X19">
        <v>5</v>
      </c>
      <c r="Y19">
        <v>5</v>
      </c>
      <c r="Z19">
        <v>11</v>
      </c>
      <c r="AA19">
        <v>5</v>
      </c>
      <c r="AB19">
        <v>11</v>
      </c>
    </row>
    <row r="20" spans="1:28" x14ac:dyDescent="0.3">
      <c r="A20" t="b">
        <v>1</v>
      </c>
      <c r="B20" t="b">
        <v>1</v>
      </c>
      <c r="C20">
        <v>3</v>
      </c>
      <c r="D20" t="s">
        <v>383</v>
      </c>
      <c r="E20" t="b">
        <v>1</v>
      </c>
      <c r="F20">
        <v>147</v>
      </c>
      <c r="G20" t="s">
        <v>314</v>
      </c>
      <c r="H20" t="s">
        <v>416</v>
      </c>
      <c r="I20">
        <v>6</v>
      </c>
      <c r="J20">
        <v>0</v>
      </c>
      <c r="K20">
        <v>6</v>
      </c>
      <c r="L20">
        <v>0.54545454545454541</v>
      </c>
      <c r="M20" t="s">
        <v>83</v>
      </c>
      <c r="N20" t="s">
        <v>87</v>
      </c>
      <c r="O20">
        <v>3</v>
      </c>
      <c r="P20" t="s">
        <v>412</v>
      </c>
      <c r="Q20">
        <v>756219275</v>
      </c>
      <c r="R20" t="b">
        <v>0</v>
      </c>
      <c r="S20">
        <v>0</v>
      </c>
      <c r="T20" t="b">
        <v>0</v>
      </c>
      <c r="U20">
        <v>20</v>
      </c>
      <c r="V20">
        <v>0</v>
      </c>
      <c r="W20">
        <v>0</v>
      </c>
      <c r="X20">
        <v>6</v>
      </c>
      <c r="Y20">
        <v>5</v>
      </c>
      <c r="Z20">
        <v>11</v>
      </c>
      <c r="AA20">
        <v>5</v>
      </c>
      <c r="AB20">
        <v>21</v>
      </c>
    </row>
    <row r="21" spans="1:28" x14ac:dyDescent="0.3">
      <c r="A21" t="b">
        <v>1</v>
      </c>
      <c r="B21" t="b">
        <v>1</v>
      </c>
      <c r="C21">
        <v>3</v>
      </c>
      <c r="D21" t="s">
        <v>383</v>
      </c>
      <c r="E21" t="b">
        <v>1</v>
      </c>
      <c r="F21">
        <v>273</v>
      </c>
      <c r="G21" t="s">
        <v>258</v>
      </c>
      <c r="H21" t="s">
        <v>259</v>
      </c>
      <c r="I21">
        <v>5</v>
      </c>
      <c r="J21">
        <v>0</v>
      </c>
      <c r="K21">
        <v>5</v>
      </c>
      <c r="L21">
        <v>0.45454545454545453</v>
      </c>
      <c r="M21" t="s">
        <v>83</v>
      </c>
      <c r="N21" t="s">
        <v>87</v>
      </c>
      <c r="O21">
        <v>3</v>
      </c>
      <c r="P21" t="s">
        <v>412</v>
      </c>
      <c r="Q21">
        <v>1977637123</v>
      </c>
      <c r="R21" t="b">
        <v>1</v>
      </c>
      <c r="S21">
        <v>190</v>
      </c>
      <c r="T21" t="b">
        <v>0</v>
      </c>
      <c r="U21">
        <v>20</v>
      </c>
      <c r="V21">
        <v>0</v>
      </c>
      <c r="W21">
        <v>-1</v>
      </c>
      <c r="X21">
        <v>8</v>
      </c>
      <c r="Y21">
        <v>6</v>
      </c>
      <c r="Z21">
        <v>11</v>
      </c>
      <c r="AA21">
        <v>4</v>
      </c>
      <c r="AB21">
        <v>-1</v>
      </c>
    </row>
    <row r="22" spans="1:28" x14ac:dyDescent="0.3">
      <c r="A22" t="b">
        <v>1</v>
      </c>
      <c r="B22" t="b">
        <v>1</v>
      </c>
      <c r="C22">
        <v>14</v>
      </c>
      <c r="D22" t="s">
        <v>384</v>
      </c>
      <c r="E22" t="b">
        <v>1</v>
      </c>
      <c r="F22">
        <v>243</v>
      </c>
      <c r="G22" t="s">
        <v>106</v>
      </c>
      <c r="H22" t="s">
        <v>107</v>
      </c>
      <c r="I22">
        <v>8</v>
      </c>
      <c r="J22">
        <v>7</v>
      </c>
      <c r="K22">
        <v>15</v>
      </c>
      <c r="L22">
        <v>0.72727272727272729</v>
      </c>
      <c r="M22" t="s">
        <v>83</v>
      </c>
      <c r="N22" t="s">
        <v>82</v>
      </c>
      <c r="O22">
        <v>14</v>
      </c>
      <c r="P22" t="s">
        <v>412</v>
      </c>
      <c r="Q22">
        <v>2080398062</v>
      </c>
      <c r="V22">
        <v>0</v>
      </c>
      <c r="W22">
        <v>-1</v>
      </c>
      <c r="X22">
        <v>6</v>
      </c>
      <c r="Y22">
        <v>5</v>
      </c>
      <c r="Z22">
        <v>11</v>
      </c>
      <c r="AA22">
        <v>7</v>
      </c>
      <c r="AB22">
        <v>33</v>
      </c>
    </row>
    <row r="23" spans="1:28" x14ac:dyDescent="0.3">
      <c r="A23" t="b">
        <v>1</v>
      </c>
      <c r="B23" t="b">
        <v>1</v>
      </c>
      <c r="C23">
        <v>14</v>
      </c>
      <c r="D23" t="s">
        <v>384</v>
      </c>
      <c r="E23" t="b">
        <v>1</v>
      </c>
      <c r="F23">
        <v>215</v>
      </c>
      <c r="G23" t="s">
        <v>111</v>
      </c>
      <c r="H23" t="s">
        <v>112</v>
      </c>
      <c r="I23">
        <v>8</v>
      </c>
      <c r="J23">
        <v>0</v>
      </c>
      <c r="K23">
        <v>8</v>
      </c>
      <c r="L23">
        <v>0.72727272727272729</v>
      </c>
      <c r="M23" t="s">
        <v>83</v>
      </c>
      <c r="N23" t="s">
        <v>87</v>
      </c>
      <c r="O23">
        <v>14</v>
      </c>
      <c r="P23" t="s">
        <v>411</v>
      </c>
      <c r="Q23">
        <v>1087406862</v>
      </c>
      <c r="R23" t="b">
        <v>1</v>
      </c>
      <c r="S23">
        <v>43</v>
      </c>
      <c r="T23" t="b">
        <v>0</v>
      </c>
      <c r="U23">
        <v>1</v>
      </c>
      <c r="V23">
        <v>0</v>
      </c>
      <c r="W23">
        <v>0</v>
      </c>
      <c r="X23">
        <v>8</v>
      </c>
      <c r="Y23">
        <v>6</v>
      </c>
      <c r="Z23">
        <v>11</v>
      </c>
      <c r="AA23">
        <v>6</v>
      </c>
      <c r="AB23">
        <v>19</v>
      </c>
    </row>
    <row r="24" spans="1:28" x14ac:dyDescent="0.3">
      <c r="A24" t="b">
        <v>1</v>
      </c>
      <c r="B24" t="b">
        <v>1</v>
      </c>
      <c r="C24">
        <v>14</v>
      </c>
      <c r="D24" t="s">
        <v>384</v>
      </c>
      <c r="E24" t="b">
        <v>1</v>
      </c>
      <c r="F24">
        <v>124</v>
      </c>
      <c r="G24" t="s">
        <v>329</v>
      </c>
      <c r="H24" t="s">
        <v>330</v>
      </c>
      <c r="I24">
        <v>8</v>
      </c>
      <c r="J24">
        <v>0</v>
      </c>
      <c r="K24">
        <v>8</v>
      </c>
      <c r="L24">
        <v>0.72727272727272729</v>
      </c>
      <c r="M24" t="s">
        <v>83</v>
      </c>
      <c r="N24" t="s">
        <v>87</v>
      </c>
      <c r="O24">
        <v>14</v>
      </c>
      <c r="P24" t="s">
        <v>412</v>
      </c>
      <c r="Q24">
        <v>1198423146</v>
      </c>
      <c r="R24" t="b">
        <v>1</v>
      </c>
      <c r="S24">
        <v>174</v>
      </c>
      <c r="T24" t="b">
        <v>0</v>
      </c>
      <c r="U24">
        <v>98</v>
      </c>
      <c r="V24">
        <v>0</v>
      </c>
      <c r="W24">
        <v>0</v>
      </c>
      <c r="X24">
        <v>6</v>
      </c>
      <c r="Y24">
        <v>5</v>
      </c>
      <c r="Z24">
        <v>11</v>
      </c>
      <c r="AA24">
        <v>8</v>
      </c>
      <c r="AB24">
        <v>43</v>
      </c>
    </row>
    <row r="25" spans="1:28" x14ac:dyDescent="0.3">
      <c r="A25" t="b">
        <v>1</v>
      </c>
      <c r="B25" t="b">
        <v>1</v>
      </c>
      <c r="C25">
        <v>14</v>
      </c>
      <c r="D25" t="s">
        <v>384</v>
      </c>
      <c r="E25" t="b">
        <v>1</v>
      </c>
      <c r="F25">
        <v>93</v>
      </c>
      <c r="G25" t="s">
        <v>162</v>
      </c>
      <c r="H25" t="s">
        <v>417</v>
      </c>
      <c r="I25">
        <v>8</v>
      </c>
      <c r="J25">
        <v>0</v>
      </c>
      <c r="K25">
        <v>8</v>
      </c>
      <c r="L25">
        <v>0.72727272727272729</v>
      </c>
      <c r="M25" t="s">
        <v>83</v>
      </c>
      <c r="N25" t="s">
        <v>87</v>
      </c>
      <c r="O25">
        <v>14</v>
      </c>
      <c r="P25" t="s">
        <v>411</v>
      </c>
      <c r="Q25">
        <v>2077236376</v>
      </c>
      <c r="R25" t="b">
        <v>1</v>
      </c>
      <c r="S25">
        <v>178</v>
      </c>
      <c r="T25" t="b">
        <v>0</v>
      </c>
      <c r="U25">
        <v>20</v>
      </c>
      <c r="V25">
        <v>0</v>
      </c>
      <c r="W25">
        <v>-1</v>
      </c>
      <c r="X25">
        <v>8</v>
      </c>
      <c r="Y25">
        <v>6</v>
      </c>
      <c r="Z25">
        <v>11</v>
      </c>
      <c r="AA25">
        <v>7</v>
      </c>
      <c r="AB25">
        <v>27</v>
      </c>
    </row>
    <row r="26" spans="1:28" x14ac:dyDescent="0.3">
      <c r="A26" t="b">
        <v>1</v>
      </c>
      <c r="B26" t="b">
        <v>1</v>
      </c>
      <c r="C26">
        <v>14</v>
      </c>
      <c r="D26" t="s">
        <v>384</v>
      </c>
      <c r="E26" t="b">
        <v>1</v>
      </c>
      <c r="F26">
        <v>28</v>
      </c>
      <c r="G26" t="s">
        <v>365</v>
      </c>
      <c r="H26" t="s">
        <v>172</v>
      </c>
      <c r="I26">
        <v>8</v>
      </c>
      <c r="J26">
        <v>0</v>
      </c>
      <c r="K26">
        <v>8</v>
      </c>
      <c r="L26">
        <v>0.72727272727272729</v>
      </c>
      <c r="M26" t="s">
        <v>83</v>
      </c>
      <c r="N26" t="s">
        <v>87</v>
      </c>
      <c r="O26">
        <v>14</v>
      </c>
      <c r="P26" t="s">
        <v>411</v>
      </c>
      <c r="Q26">
        <v>553562332</v>
      </c>
      <c r="R26" t="b">
        <v>1</v>
      </c>
      <c r="S26">
        <v>151</v>
      </c>
      <c r="T26" t="b">
        <v>0</v>
      </c>
      <c r="U26">
        <v>98</v>
      </c>
      <c r="V26">
        <v>0</v>
      </c>
      <c r="W26">
        <v>-1</v>
      </c>
      <c r="X26">
        <v>7</v>
      </c>
      <c r="Y26">
        <v>6</v>
      </c>
      <c r="Z26">
        <v>11</v>
      </c>
      <c r="AA26">
        <v>8</v>
      </c>
      <c r="AB26">
        <v>43</v>
      </c>
    </row>
    <row r="27" spans="1:28" x14ac:dyDescent="0.3">
      <c r="A27" t="b">
        <v>1</v>
      </c>
      <c r="B27" t="b">
        <v>1</v>
      </c>
      <c r="C27">
        <v>14</v>
      </c>
      <c r="D27" t="s">
        <v>384</v>
      </c>
      <c r="E27" t="b">
        <v>1</v>
      </c>
      <c r="F27">
        <v>21</v>
      </c>
      <c r="G27" t="s">
        <v>319</v>
      </c>
      <c r="H27" t="s">
        <v>94</v>
      </c>
      <c r="I27">
        <v>8</v>
      </c>
      <c r="J27">
        <v>0</v>
      </c>
      <c r="K27">
        <v>8</v>
      </c>
      <c r="L27">
        <v>0.72727272727272729</v>
      </c>
      <c r="M27" t="s">
        <v>83</v>
      </c>
      <c r="N27" t="s">
        <v>82</v>
      </c>
      <c r="O27">
        <v>12</v>
      </c>
      <c r="P27" t="s">
        <v>411</v>
      </c>
      <c r="Q27">
        <v>2104031597</v>
      </c>
      <c r="R27" t="b">
        <v>1</v>
      </c>
      <c r="S27">
        <v>189</v>
      </c>
      <c r="T27" t="b">
        <v>0</v>
      </c>
      <c r="U27">
        <v>20</v>
      </c>
      <c r="V27">
        <v>0</v>
      </c>
      <c r="W27">
        <v>0</v>
      </c>
      <c r="X27">
        <v>8</v>
      </c>
      <c r="Y27">
        <v>7</v>
      </c>
      <c r="Z27">
        <v>11</v>
      </c>
      <c r="AA27">
        <v>7</v>
      </c>
      <c r="AB27">
        <v>23</v>
      </c>
    </row>
    <row r="28" spans="1:28" x14ac:dyDescent="0.3">
      <c r="A28" t="b">
        <v>1</v>
      </c>
      <c r="B28" t="b">
        <v>1</v>
      </c>
      <c r="C28">
        <v>14</v>
      </c>
      <c r="D28" t="s">
        <v>384</v>
      </c>
      <c r="E28" t="b">
        <v>1</v>
      </c>
      <c r="F28">
        <v>148</v>
      </c>
      <c r="G28" t="s">
        <v>309</v>
      </c>
      <c r="H28" t="s">
        <v>97</v>
      </c>
      <c r="I28">
        <v>7</v>
      </c>
      <c r="J28">
        <v>0</v>
      </c>
      <c r="K28">
        <v>7</v>
      </c>
      <c r="L28">
        <v>0.63636363636363635</v>
      </c>
      <c r="M28" t="s">
        <v>83</v>
      </c>
      <c r="N28" t="s">
        <v>87</v>
      </c>
      <c r="O28">
        <v>14</v>
      </c>
      <c r="P28" t="s">
        <v>411</v>
      </c>
      <c r="Q28">
        <v>386173585</v>
      </c>
      <c r="R28" t="b">
        <v>1</v>
      </c>
      <c r="S28">
        <v>176</v>
      </c>
      <c r="T28" t="b">
        <v>0</v>
      </c>
      <c r="U28">
        <v>98</v>
      </c>
      <c r="V28">
        <v>0</v>
      </c>
      <c r="W28">
        <v>-1</v>
      </c>
      <c r="X28">
        <v>8</v>
      </c>
      <c r="Y28">
        <v>7</v>
      </c>
      <c r="Z28">
        <v>11</v>
      </c>
      <c r="AA28">
        <v>7</v>
      </c>
      <c r="AB28">
        <v>23</v>
      </c>
    </row>
    <row r="29" spans="1:28" x14ac:dyDescent="0.3">
      <c r="A29" t="b">
        <v>1</v>
      </c>
      <c r="B29" t="b">
        <v>1</v>
      </c>
      <c r="C29">
        <v>14</v>
      </c>
      <c r="D29" t="s">
        <v>384</v>
      </c>
      <c r="E29" t="b">
        <v>1</v>
      </c>
      <c r="F29">
        <v>197</v>
      </c>
      <c r="G29" t="s">
        <v>129</v>
      </c>
      <c r="H29" t="s">
        <v>130</v>
      </c>
      <c r="I29">
        <v>7</v>
      </c>
      <c r="J29">
        <v>0</v>
      </c>
      <c r="K29">
        <v>7</v>
      </c>
      <c r="L29">
        <v>0.63636363636363635</v>
      </c>
      <c r="M29" t="s">
        <v>81</v>
      </c>
      <c r="N29" t="s">
        <v>87</v>
      </c>
      <c r="O29">
        <v>14</v>
      </c>
      <c r="P29" t="s">
        <v>412</v>
      </c>
      <c r="Q29">
        <v>714678178</v>
      </c>
      <c r="R29" t="b">
        <v>1</v>
      </c>
      <c r="S29">
        <v>167</v>
      </c>
      <c r="T29" t="b">
        <v>0</v>
      </c>
      <c r="U29">
        <v>98</v>
      </c>
      <c r="V29">
        <v>0</v>
      </c>
      <c r="W29">
        <v>0</v>
      </c>
      <c r="X29">
        <v>7</v>
      </c>
      <c r="Y29">
        <v>7</v>
      </c>
      <c r="Z29">
        <v>11</v>
      </c>
      <c r="AA29">
        <v>7</v>
      </c>
      <c r="AB29">
        <v>29</v>
      </c>
    </row>
    <row r="30" spans="1:28" x14ac:dyDescent="0.3">
      <c r="A30" t="b">
        <v>1</v>
      </c>
      <c r="B30" t="b">
        <v>1</v>
      </c>
      <c r="C30">
        <v>14</v>
      </c>
      <c r="D30" t="s">
        <v>384</v>
      </c>
      <c r="E30" t="b">
        <v>1</v>
      </c>
      <c r="F30">
        <v>170</v>
      </c>
      <c r="G30" t="s">
        <v>109</v>
      </c>
      <c r="H30" t="s">
        <v>222</v>
      </c>
      <c r="I30">
        <v>6</v>
      </c>
      <c r="J30">
        <v>0</v>
      </c>
      <c r="K30">
        <v>6</v>
      </c>
      <c r="L30">
        <v>0.54545454545454541</v>
      </c>
      <c r="M30" t="s">
        <v>83</v>
      </c>
      <c r="N30" t="s">
        <v>87</v>
      </c>
      <c r="O30">
        <v>14</v>
      </c>
      <c r="P30" t="s">
        <v>411</v>
      </c>
      <c r="Q30">
        <v>411734140</v>
      </c>
      <c r="R30" t="b">
        <v>1</v>
      </c>
      <c r="S30">
        <v>141</v>
      </c>
      <c r="T30" t="b">
        <v>0</v>
      </c>
      <c r="U30">
        <v>98</v>
      </c>
      <c r="V30">
        <v>0</v>
      </c>
      <c r="W30">
        <v>-1</v>
      </c>
      <c r="X30">
        <v>10</v>
      </c>
      <c r="Y30">
        <v>8</v>
      </c>
      <c r="Z30">
        <v>11</v>
      </c>
      <c r="AA30">
        <v>6</v>
      </c>
      <c r="AB30">
        <v>15</v>
      </c>
    </row>
    <row r="31" spans="1:28" x14ac:dyDescent="0.3">
      <c r="A31" t="b">
        <v>1</v>
      </c>
      <c r="B31" t="b">
        <v>1</v>
      </c>
      <c r="C31">
        <v>14</v>
      </c>
      <c r="D31" t="s">
        <v>384</v>
      </c>
      <c r="E31" t="b">
        <v>1</v>
      </c>
      <c r="F31">
        <v>18</v>
      </c>
      <c r="G31" t="s">
        <v>138</v>
      </c>
      <c r="H31" t="s">
        <v>133</v>
      </c>
      <c r="I31">
        <v>6</v>
      </c>
      <c r="J31">
        <v>0</v>
      </c>
      <c r="K31">
        <v>6</v>
      </c>
      <c r="L31">
        <v>0.54545454545454541</v>
      </c>
      <c r="M31" t="s">
        <v>83</v>
      </c>
      <c r="N31" t="s">
        <v>82</v>
      </c>
      <c r="O31">
        <v>14</v>
      </c>
      <c r="P31" t="s">
        <v>411</v>
      </c>
      <c r="Q31">
        <v>1241982893</v>
      </c>
      <c r="R31" t="b">
        <v>1</v>
      </c>
      <c r="S31">
        <v>164</v>
      </c>
      <c r="T31" t="b">
        <v>0</v>
      </c>
      <c r="U31">
        <v>98</v>
      </c>
      <c r="V31">
        <v>0</v>
      </c>
      <c r="W31">
        <v>-1</v>
      </c>
      <c r="X31">
        <v>9</v>
      </c>
      <c r="Y31">
        <v>7</v>
      </c>
      <c r="Z31">
        <v>11</v>
      </c>
      <c r="AA31">
        <v>6</v>
      </c>
      <c r="AB31">
        <v>17</v>
      </c>
    </row>
    <row r="32" spans="1:28" x14ac:dyDescent="0.3">
      <c r="A32" t="b">
        <v>1</v>
      </c>
      <c r="B32" t="b">
        <v>1</v>
      </c>
      <c r="C32">
        <v>14</v>
      </c>
      <c r="D32" t="s">
        <v>384</v>
      </c>
      <c r="E32" t="b">
        <v>1</v>
      </c>
      <c r="F32">
        <v>256</v>
      </c>
      <c r="G32" t="s">
        <v>290</v>
      </c>
      <c r="H32" t="s">
        <v>97</v>
      </c>
      <c r="I32">
        <v>6</v>
      </c>
      <c r="J32">
        <v>0</v>
      </c>
      <c r="K32">
        <v>6</v>
      </c>
      <c r="L32">
        <v>0.54545454545454541</v>
      </c>
      <c r="M32" t="s">
        <v>83</v>
      </c>
      <c r="N32" t="s">
        <v>87</v>
      </c>
      <c r="O32">
        <v>14</v>
      </c>
      <c r="P32" t="s">
        <v>411</v>
      </c>
      <c r="Q32">
        <v>1747984271</v>
      </c>
      <c r="R32" t="b">
        <v>1</v>
      </c>
      <c r="S32">
        <v>171</v>
      </c>
      <c r="T32" t="b">
        <v>0</v>
      </c>
      <c r="U32">
        <v>20</v>
      </c>
      <c r="V32">
        <v>0</v>
      </c>
      <c r="W32">
        <v>0</v>
      </c>
      <c r="X32">
        <v>8</v>
      </c>
      <c r="Y32">
        <v>7</v>
      </c>
      <c r="Z32">
        <v>11</v>
      </c>
      <c r="AA32">
        <v>5</v>
      </c>
      <c r="AB32">
        <v>15</v>
      </c>
    </row>
    <row r="33" spans="1:28" x14ac:dyDescent="0.3">
      <c r="A33" t="b">
        <v>1</v>
      </c>
      <c r="B33" t="b">
        <v>1</v>
      </c>
      <c r="C33">
        <v>7</v>
      </c>
      <c r="D33" t="s">
        <v>385</v>
      </c>
      <c r="E33" t="b">
        <v>1</v>
      </c>
      <c r="F33">
        <v>246</v>
      </c>
      <c r="G33" t="s">
        <v>103</v>
      </c>
      <c r="H33" t="s">
        <v>104</v>
      </c>
      <c r="I33">
        <v>7</v>
      </c>
      <c r="J33">
        <v>0</v>
      </c>
      <c r="K33">
        <v>7</v>
      </c>
      <c r="L33">
        <v>0.63636363636363635</v>
      </c>
      <c r="M33" t="s">
        <v>81</v>
      </c>
      <c r="N33" t="s">
        <v>82</v>
      </c>
      <c r="O33">
        <v>7</v>
      </c>
      <c r="P33" t="s">
        <v>412</v>
      </c>
      <c r="Q33">
        <v>1779707657</v>
      </c>
      <c r="R33" t="b">
        <v>1</v>
      </c>
      <c r="S33">
        <v>100</v>
      </c>
      <c r="T33" t="b">
        <v>0</v>
      </c>
      <c r="U33">
        <v>20</v>
      </c>
      <c r="V33">
        <v>0</v>
      </c>
      <c r="W33">
        <v>0</v>
      </c>
      <c r="X33">
        <v>6</v>
      </c>
      <c r="Y33">
        <v>5</v>
      </c>
      <c r="Z33">
        <v>11</v>
      </c>
      <c r="AA33">
        <v>6</v>
      </c>
      <c r="AB33">
        <v>13</v>
      </c>
    </row>
    <row r="34" spans="1:28" x14ac:dyDescent="0.3">
      <c r="A34" t="b">
        <v>1</v>
      </c>
      <c r="B34" t="b">
        <v>1</v>
      </c>
      <c r="C34">
        <v>7</v>
      </c>
      <c r="D34" t="s">
        <v>385</v>
      </c>
      <c r="E34" t="b">
        <v>1</v>
      </c>
      <c r="F34">
        <v>69</v>
      </c>
      <c r="G34" t="s">
        <v>279</v>
      </c>
      <c r="H34" t="s">
        <v>280</v>
      </c>
      <c r="I34">
        <v>7</v>
      </c>
      <c r="J34">
        <v>0</v>
      </c>
      <c r="K34">
        <v>7</v>
      </c>
      <c r="L34">
        <v>0.63636363636363635</v>
      </c>
      <c r="M34" t="s">
        <v>83</v>
      </c>
      <c r="N34" t="s">
        <v>87</v>
      </c>
      <c r="O34">
        <v>7</v>
      </c>
      <c r="P34" t="s">
        <v>411</v>
      </c>
      <c r="Q34">
        <v>1605061574</v>
      </c>
      <c r="R34" t="b">
        <v>1</v>
      </c>
      <c r="S34">
        <v>199</v>
      </c>
      <c r="T34" t="b">
        <v>0</v>
      </c>
      <c r="U34">
        <v>98</v>
      </c>
      <c r="V34">
        <v>0</v>
      </c>
      <c r="W34">
        <v>0</v>
      </c>
      <c r="X34">
        <v>8</v>
      </c>
      <c r="Y34">
        <v>7</v>
      </c>
      <c r="Z34">
        <v>11</v>
      </c>
      <c r="AA34">
        <v>7</v>
      </c>
      <c r="AB34">
        <v>31</v>
      </c>
    </row>
    <row r="35" spans="1:28" x14ac:dyDescent="0.3">
      <c r="A35" t="b">
        <v>1</v>
      </c>
      <c r="B35" t="b">
        <v>1</v>
      </c>
      <c r="C35">
        <v>7</v>
      </c>
      <c r="D35" t="s">
        <v>385</v>
      </c>
      <c r="E35" t="b">
        <v>1</v>
      </c>
      <c r="F35">
        <v>62</v>
      </c>
      <c r="G35" t="s">
        <v>154</v>
      </c>
      <c r="H35" t="s">
        <v>155</v>
      </c>
      <c r="I35">
        <v>7</v>
      </c>
      <c r="J35">
        <v>0</v>
      </c>
      <c r="K35">
        <v>7</v>
      </c>
      <c r="L35">
        <v>0.63636363636363635</v>
      </c>
      <c r="M35" t="s">
        <v>81</v>
      </c>
      <c r="N35" t="s">
        <v>87</v>
      </c>
      <c r="O35">
        <v>7</v>
      </c>
      <c r="P35" t="s">
        <v>411</v>
      </c>
      <c r="Q35">
        <v>1247033234</v>
      </c>
      <c r="R35" t="b">
        <v>1</v>
      </c>
      <c r="S35">
        <v>141</v>
      </c>
      <c r="T35" t="b">
        <v>0</v>
      </c>
      <c r="U35">
        <v>20</v>
      </c>
      <c r="V35">
        <v>0</v>
      </c>
      <c r="W35">
        <v>0</v>
      </c>
      <c r="X35">
        <v>6</v>
      </c>
      <c r="Y35">
        <v>5</v>
      </c>
      <c r="Z35">
        <v>11</v>
      </c>
      <c r="AA35">
        <v>6</v>
      </c>
      <c r="AB35">
        <v>9</v>
      </c>
    </row>
    <row r="36" spans="1:28" x14ac:dyDescent="0.3">
      <c r="A36" t="b">
        <v>1</v>
      </c>
      <c r="B36" t="b">
        <v>1</v>
      </c>
      <c r="C36">
        <v>7</v>
      </c>
      <c r="D36" t="s">
        <v>385</v>
      </c>
      <c r="E36" t="b">
        <v>1</v>
      </c>
      <c r="F36">
        <v>15</v>
      </c>
      <c r="G36" t="s">
        <v>296</v>
      </c>
      <c r="H36" t="s">
        <v>277</v>
      </c>
      <c r="I36">
        <v>7</v>
      </c>
      <c r="J36">
        <v>0</v>
      </c>
      <c r="K36">
        <v>7</v>
      </c>
      <c r="L36">
        <v>0.63636363636363635</v>
      </c>
      <c r="M36" t="s">
        <v>83</v>
      </c>
      <c r="N36" t="s">
        <v>87</v>
      </c>
      <c r="O36">
        <v>7</v>
      </c>
      <c r="P36" t="s">
        <v>411</v>
      </c>
      <c r="Q36">
        <v>1164210439</v>
      </c>
      <c r="R36" t="b">
        <v>1</v>
      </c>
      <c r="S36">
        <v>160</v>
      </c>
      <c r="T36" t="b">
        <v>0</v>
      </c>
      <c r="U36">
        <v>1</v>
      </c>
      <c r="V36">
        <v>0</v>
      </c>
      <c r="W36">
        <v>0</v>
      </c>
      <c r="X36">
        <v>4</v>
      </c>
      <c r="Y36">
        <v>4</v>
      </c>
      <c r="Z36">
        <v>11</v>
      </c>
      <c r="AA36">
        <v>5</v>
      </c>
      <c r="AB36">
        <v>3</v>
      </c>
    </row>
    <row r="37" spans="1:28" x14ac:dyDescent="0.3">
      <c r="A37" t="b">
        <v>1</v>
      </c>
      <c r="B37" t="b">
        <v>1</v>
      </c>
      <c r="C37">
        <v>7</v>
      </c>
      <c r="D37" t="s">
        <v>385</v>
      </c>
      <c r="E37" t="b">
        <v>1</v>
      </c>
      <c r="F37">
        <v>125</v>
      </c>
      <c r="G37" t="s">
        <v>132</v>
      </c>
      <c r="H37" t="s">
        <v>206</v>
      </c>
      <c r="I37">
        <v>7</v>
      </c>
      <c r="J37">
        <v>0</v>
      </c>
      <c r="K37">
        <v>7</v>
      </c>
      <c r="L37">
        <v>0.63636363636363635</v>
      </c>
      <c r="M37" t="s">
        <v>83</v>
      </c>
      <c r="N37" t="s">
        <v>87</v>
      </c>
      <c r="O37">
        <v>7</v>
      </c>
      <c r="P37" t="s">
        <v>415</v>
      </c>
      <c r="Q37">
        <v>157587663</v>
      </c>
      <c r="R37" t="b">
        <v>1</v>
      </c>
      <c r="S37">
        <v>133</v>
      </c>
      <c r="T37" t="b">
        <v>0</v>
      </c>
      <c r="U37">
        <v>20</v>
      </c>
      <c r="V37">
        <v>0</v>
      </c>
      <c r="W37">
        <v>0</v>
      </c>
      <c r="X37">
        <v>6</v>
      </c>
      <c r="Y37">
        <v>5</v>
      </c>
      <c r="Z37">
        <v>11</v>
      </c>
      <c r="AA37">
        <v>6</v>
      </c>
      <c r="AB37">
        <v>33</v>
      </c>
    </row>
    <row r="38" spans="1:28" x14ac:dyDescent="0.3">
      <c r="A38" t="b">
        <v>1</v>
      </c>
      <c r="B38" t="b">
        <v>1</v>
      </c>
      <c r="C38">
        <v>7</v>
      </c>
      <c r="D38" t="s">
        <v>385</v>
      </c>
      <c r="E38" t="b">
        <v>1</v>
      </c>
      <c r="F38">
        <v>96</v>
      </c>
      <c r="G38" t="s">
        <v>566</v>
      </c>
      <c r="H38" t="s">
        <v>210</v>
      </c>
      <c r="I38">
        <v>7</v>
      </c>
      <c r="J38">
        <v>0</v>
      </c>
      <c r="K38">
        <v>7</v>
      </c>
      <c r="L38">
        <v>0.63636363636363635</v>
      </c>
      <c r="M38" t="s">
        <v>81</v>
      </c>
      <c r="N38" t="s">
        <v>82</v>
      </c>
      <c r="O38">
        <v>7</v>
      </c>
      <c r="P38" t="s">
        <v>411</v>
      </c>
      <c r="Q38">
        <v>1643584039</v>
      </c>
      <c r="R38" t="b">
        <v>1</v>
      </c>
      <c r="S38">
        <v>165</v>
      </c>
      <c r="T38" t="b">
        <v>0</v>
      </c>
      <c r="U38">
        <v>98</v>
      </c>
      <c r="V38">
        <v>0</v>
      </c>
      <c r="W38">
        <v>0</v>
      </c>
      <c r="X38">
        <v>5</v>
      </c>
      <c r="Y38">
        <v>4</v>
      </c>
      <c r="Z38">
        <v>11</v>
      </c>
      <c r="AA38">
        <v>7</v>
      </c>
      <c r="AB38">
        <v>33</v>
      </c>
    </row>
    <row r="39" spans="1:28" x14ac:dyDescent="0.3">
      <c r="A39" t="b">
        <v>1</v>
      </c>
      <c r="B39" t="b">
        <v>1</v>
      </c>
      <c r="C39">
        <v>7</v>
      </c>
      <c r="D39" t="s">
        <v>385</v>
      </c>
      <c r="E39" t="b">
        <v>1</v>
      </c>
      <c r="F39">
        <v>152</v>
      </c>
      <c r="G39" t="s">
        <v>121</v>
      </c>
      <c r="H39" t="s">
        <v>291</v>
      </c>
      <c r="I39">
        <v>7</v>
      </c>
      <c r="J39">
        <v>0</v>
      </c>
      <c r="K39">
        <v>7</v>
      </c>
      <c r="L39">
        <v>0.63636363636363635</v>
      </c>
      <c r="M39" t="s">
        <v>83</v>
      </c>
      <c r="N39" t="s">
        <v>82</v>
      </c>
      <c r="O39">
        <v>7</v>
      </c>
      <c r="P39" t="s">
        <v>411</v>
      </c>
      <c r="Q39">
        <v>799098802</v>
      </c>
      <c r="R39" t="b">
        <v>1</v>
      </c>
      <c r="S39">
        <v>160</v>
      </c>
      <c r="T39" t="b">
        <v>0</v>
      </c>
      <c r="U39">
        <v>20</v>
      </c>
      <c r="V39">
        <v>0</v>
      </c>
      <c r="W39">
        <v>0</v>
      </c>
      <c r="X39">
        <v>7</v>
      </c>
      <c r="Y39">
        <v>6</v>
      </c>
      <c r="Z39">
        <v>11</v>
      </c>
      <c r="AA39">
        <v>6</v>
      </c>
      <c r="AB39">
        <v>19</v>
      </c>
    </row>
    <row r="40" spans="1:28" x14ac:dyDescent="0.3">
      <c r="A40" t="b">
        <v>1</v>
      </c>
      <c r="B40" t="b">
        <v>1</v>
      </c>
      <c r="C40">
        <v>7</v>
      </c>
      <c r="D40" t="s">
        <v>385</v>
      </c>
      <c r="E40" t="b">
        <v>1</v>
      </c>
      <c r="F40">
        <v>126</v>
      </c>
      <c r="G40" t="s">
        <v>418</v>
      </c>
      <c r="H40" t="s">
        <v>286</v>
      </c>
      <c r="I40">
        <v>6</v>
      </c>
      <c r="J40">
        <v>0</v>
      </c>
      <c r="K40">
        <v>6</v>
      </c>
      <c r="L40">
        <v>0.54545454545454541</v>
      </c>
      <c r="M40" t="s">
        <v>83</v>
      </c>
      <c r="N40" t="s">
        <v>87</v>
      </c>
      <c r="O40">
        <v>7</v>
      </c>
      <c r="P40" t="s">
        <v>411</v>
      </c>
      <c r="Q40">
        <v>944657231</v>
      </c>
      <c r="R40" t="b">
        <v>1</v>
      </c>
      <c r="S40">
        <v>134</v>
      </c>
      <c r="T40" t="b">
        <v>0</v>
      </c>
      <c r="U40">
        <v>20</v>
      </c>
      <c r="V40">
        <v>0</v>
      </c>
      <c r="W40">
        <v>0</v>
      </c>
      <c r="X40">
        <v>6</v>
      </c>
      <c r="Y40">
        <v>5</v>
      </c>
      <c r="Z40">
        <v>11</v>
      </c>
      <c r="AA40">
        <v>5</v>
      </c>
      <c r="AB40">
        <v>11</v>
      </c>
    </row>
    <row r="41" spans="1:28" x14ac:dyDescent="0.3">
      <c r="A41" t="b">
        <v>1</v>
      </c>
      <c r="B41" t="b">
        <v>1</v>
      </c>
      <c r="C41">
        <v>7</v>
      </c>
      <c r="D41" t="s">
        <v>385</v>
      </c>
      <c r="E41" t="b">
        <v>1</v>
      </c>
      <c r="F41">
        <v>109</v>
      </c>
      <c r="G41" t="s">
        <v>335</v>
      </c>
      <c r="H41" t="s">
        <v>170</v>
      </c>
      <c r="I41">
        <v>6</v>
      </c>
      <c r="J41">
        <v>0</v>
      </c>
      <c r="K41">
        <v>6</v>
      </c>
      <c r="L41">
        <v>0.54545454545454541</v>
      </c>
      <c r="M41" t="s">
        <v>83</v>
      </c>
      <c r="N41" t="s">
        <v>82</v>
      </c>
      <c r="O41">
        <v>7</v>
      </c>
      <c r="P41" t="s">
        <v>411</v>
      </c>
      <c r="Q41">
        <v>699986608</v>
      </c>
      <c r="R41" t="b">
        <v>1</v>
      </c>
      <c r="S41">
        <v>150</v>
      </c>
      <c r="T41" t="b">
        <v>0</v>
      </c>
      <c r="U41">
        <v>20</v>
      </c>
      <c r="V41">
        <v>0</v>
      </c>
      <c r="W41">
        <v>-1</v>
      </c>
      <c r="X41">
        <v>7</v>
      </c>
      <c r="Y41">
        <v>6</v>
      </c>
      <c r="Z41">
        <v>11</v>
      </c>
      <c r="AA41">
        <v>5</v>
      </c>
      <c r="AB41">
        <v>1</v>
      </c>
    </row>
    <row r="42" spans="1:28" x14ac:dyDescent="0.3">
      <c r="A42" t="b">
        <v>1</v>
      </c>
      <c r="B42" t="b">
        <v>1</v>
      </c>
      <c r="C42">
        <v>7</v>
      </c>
      <c r="D42" t="s">
        <v>385</v>
      </c>
      <c r="E42" t="b">
        <v>1</v>
      </c>
      <c r="F42">
        <v>242</v>
      </c>
      <c r="G42" t="s">
        <v>122</v>
      </c>
      <c r="H42" t="s">
        <v>123</v>
      </c>
      <c r="I42">
        <v>6</v>
      </c>
      <c r="J42">
        <v>0</v>
      </c>
      <c r="K42">
        <v>6</v>
      </c>
      <c r="L42">
        <v>0.54545454545454541</v>
      </c>
      <c r="M42" t="s">
        <v>81</v>
      </c>
      <c r="N42" t="s">
        <v>82</v>
      </c>
      <c r="O42">
        <v>7</v>
      </c>
      <c r="P42" t="s">
        <v>412</v>
      </c>
      <c r="Q42">
        <v>24554019</v>
      </c>
      <c r="R42" t="b">
        <v>0</v>
      </c>
      <c r="S42">
        <v>0</v>
      </c>
      <c r="T42" t="b">
        <v>0</v>
      </c>
      <c r="U42">
        <v>20</v>
      </c>
      <c r="V42">
        <v>0</v>
      </c>
      <c r="W42">
        <v>0</v>
      </c>
      <c r="X42">
        <v>6</v>
      </c>
      <c r="Y42">
        <v>5</v>
      </c>
      <c r="Z42">
        <v>11</v>
      </c>
      <c r="AA42">
        <v>5</v>
      </c>
      <c r="AB42">
        <v>11</v>
      </c>
    </row>
    <row r="43" spans="1:28" x14ac:dyDescent="0.3">
      <c r="A43" t="b">
        <v>1</v>
      </c>
      <c r="B43" t="b">
        <v>1</v>
      </c>
      <c r="C43">
        <v>4</v>
      </c>
      <c r="D43" t="s">
        <v>386</v>
      </c>
      <c r="E43" t="b">
        <v>1</v>
      </c>
      <c r="F43">
        <v>191</v>
      </c>
      <c r="G43" t="s">
        <v>358</v>
      </c>
      <c r="H43" t="s">
        <v>359</v>
      </c>
      <c r="I43">
        <v>6</v>
      </c>
      <c r="J43">
        <v>0</v>
      </c>
      <c r="K43">
        <v>6</v>
      </c>
      <c r="L43">
        <v>0.54545454545454541</v>
      </c>
      <c r="M43" t="s">
        <v>81</v>
      </c>
      <c r="N43" t="s">
        <v>87</v>
      </c>
      <c r="O43">
        <v>4</v>
      </c>
      <c r="P43" t="s">
        <v>412</v>
      </c>
      <c r="Q43">
        <v>1150959260</v>
      </c>
      <c r="R43" t="b">
        <v>0</v>
      </c>
      <c r="S43">
        <v>0</v>
      </c>
      <c r="T43" t="b">
        <v>0</v>
      </c>
      <c r="U43">
        <v>20</v>
      </c>
      <c r="V43">
        <v>0</v>
      </c>
      <c r="W43">
        <v>0</v>
      </c>
      <c r="X43">
        <v>6</v>
      </c>
      <c r="Y43">
        <v>5</v>
      </c>
      <c r="Z43">
        <v>11</v>
      </c>
      <c r="AA43">
        <v>5</v>
      </c>
      <c r="AB43">
        <v>21</v>
      </c>
    </row>
    <row r="44" spans="1:28" x14ac:dyDescent="0.3">
      <c r="A44" t="b">
        <v>1</v>
      </c>
      <c r="B44" t="b">
        <v>1</v>
      </c>
      <c r="C44">
        <v>20</v>
      </c>
      <c r="D44" t="s">
        <v>387</v>
      </c>
      <c r="E44" t="b">
        <v>1</v>
      </c>
      <c r="F44">
        <v>7</v>
      </c>
      <c r="G44" t="s">
        <v>161</v>
      </c>
      <c r="H44" t="s">
        <v>143</v>
      </c>
      <c r="I44">
        <v>10</v>
      </c>
      <c r="J44">
        <v>0</v>
      </c>
      <c r="K44">
        <v>10</v>
      </c>
      <c r="L44">
        <v>0.90909090909090906</v>
      </c>
      <c r="M44" t="s">
        <v>83</v>
      </c>
      <c r="N44" t="s">
        <v>82</v>
      </c>
      <c r="O44">
        <v>8</v>
      </c>
      <c r="P44" t="s">
        <v>411</v>
      </c>
      <c r="Q44">
        <v>397065445</v>
      </c>
      <c r="R44" t="b">
        <v>1</v>
      </c>
      <c r="S44">
        <v>187</v>
      </c>
      <c r="T44" t="b">
        <v>0</v>
      </c>
      <c r="U44">
        <v>1</v>
      </c>
      <c r="V44">
        <v>0</v>
      </c>
      <c r="W44">
        <v>-1</v>
      </c>
      <c r="X44">
        <v>7</v>
      </c>
      <c r="Y44">
        <v>6</v>
      </c>
      <c r="Z44">
        <v>11</v>
      </c>
      <c r="AA44">
        <v>8</v>
      </c>
      <c r="AB44">
        <v>31</v>
      </c>
    </row>
    <row r="45" spans="1:28" x14ac:dyDescent="0.3">
      <c r="A45" t="b">
        <v>1</v>
      </c>
      <c r="B45" t="b">
        <v>1</v>
      </c>
      <c r="C45">
        <v>20</v>
      </c>
      <c r="D45" t="s">
        <v>387</v>
      </c>
      <c r="E45" t="b">
        <v>1</v>
      </c>
      <c r="F45">
        <v>56</v>
      </c>
      <c r="G45" t="s">
        <v>157</v>
      </c>
      <c r="H45" t="s">
        <v>158</v>
      </c>
      <c r="I45">
        <v>8</v>
      </c>
      <c r="J45">
        <v>0</v>
      </c>
      <c r="K45">
        <v>8</v>
      </c>
      <c r="L45">
        <v>0.72727272727272729</v>
      </c>
      <c r="M45" t="s">
        <v>83</v>
      </c>
      <c r="N45" t="s">
        <v>87</v>
      </c>
      <c r="O45">
        <v>12</v>
      </c>
      <c r="P45" t="s">
        <v>411</v>
      </c>
      <c r="Q45">
        <v>898953683</v>
      </c>
      <c r="R45" t="b">
        <v>1</v>
      </c>
      <c r="S45">
        <v>187</v>
      </c>
      <c r="T45" t="b">
        <v>0</v>
      </c>
      <c r="U45">
        <v>98</v>
      </c>
      <c r="V45">
        <v>0</v>
      </c>
      <c r="W45">
        <v>0</v>
      </c>
      <c r="X45">
        <v>7</v>
      </c>
      <c r="Y45">
        <v>6</v>
      </c>
      <c r="Z45">
        <v>11</v>
      </c>
      <c r="AA45">
        <v>8</v>
      </c>
      <c r="AB45">
        <v>27</v>
      </c>
    </row>
    <row r="46" spans="1:28" x14ac:dyDescent="0.3">
      <c r="A46" t="b">
        <v>1</v>
      </c>
      <c r="B46" t="b">
        <v>1</v>
      </c>
      <c r="C46">
        <v>20</v>
      </c>
      <c r="D46" t="s">
        <v>387</v>
      </c>
      <c r="E46" t="b">
        <v>1</v>
      </c>
      <c r="F46">
        <v>15</v>
      </c>
      <c r="G46" t="s">
        <v>296</v>
      </c>
      <c r="H46" t="s">
        <v>277</v>
      </c>
      <c r="I46">
        <v>7</v>
      </c>
      <c r="J46">
        <v>0</v>
      </c>
      <c r="K46">
        <v>7</v>
      </c>
      <c r="L46">
        <v>0.63636363636363635</v>
      </c>
      <c r="M46" t="s">
        <v>83</v>
      </c>
      <c r="N46" t="s">
        <v>87</v>
      </c>
      <c r="O46">
        <v>7</v>
      </c>
      <c r="P46" t="s">
        <v>411</v>
      </c>
      <c r="Q46">
        <v>1936694069</v>
      </c>
      <c r="R46" t="b">
        <v>1</v>
      </c>
      <c r="S46">
        <v>160</v>
      </c>
      <c r="T46" t="b">
        <v>0</v>
      </c>
      <c r="U46">
        <v>1</v>
      </c>
      <c r="V46">
        <v>0</v>
      </c>
      <c r="W46">
        <v>0</v>
      </c>
      <c r="X46">
        <v>4</v>
      </c>
      <c r="Y46">
        <v>4</v>
      </c>
      <c r="Z46">
        <v>11</v>
      </c>
      <c r="AA46">
        <v>5</v>
      </c>
      <c r="AB46">
        <v>3</v>
      </c>
    </row>
    <row r="47" spans="1:28" x14ac:dyDescent="0.3">
      <c r="A47" t="b">
        <v>1</v>
      </c>
      <c r="B47" t="b">
        <v>1</v>
      </c>
      <c r="C47">
        <v>20</v>
      </c>
      <c r="D47" t="s">
        <v>387</v>
      </c>
      <c r="E47" t="b">
        <v>1</v>
      </c>
      <c r="F47">
        <v>146</v>
      </c>
      <c r="G47" t="s">
        <v>419</v>
      </c>
      <c r="H47" t="s">
        <v>567</v>
      </c>
      <c r="I47">
        <v>6</v>
      </c>
      <c r="J47">
        <v>0</v>
      </c>
      <c r="K47">
        <v>6</v>
      </c>
      <c r="L47">
        <v>0.54545454545454541</v>
      </c>
      <c r="M47" t="s">
        <v>83</v>
      </c>
      <c r="N47" t="s">
        <v>82</v>
      </c>
      <c r="O47">
        <v>8</v>
      </c>
      <c r="P47" t="s">
        <v>412</v>
      </c>
      <c r="Q47">
        <v>466735148</v>
      </c>
      <c r="R47" t="b">
        <v>1</v>
      </c>
      <c r="S47">
        <v>218</v>
      </c>
      <c r="T47" t="b">
        <v>0</v>
      </c>
      <c r="U47">
        <v>98</v>
      </c>
      <c r="V47">
        <v>0</v>
      </c>
      <c r="W47">
        <v>-1</v>
      </c>
      <c r="X47">
        <v>6</v>
      </c>
      <c r="Y47">
        <v>6</v>
      </c>
      <c r="Z47">
        <v>11</v>
      </c>
      <c r="AA47">
        <v>6</v>
      </c>
      <c r="AB47">
        <v>21</v>
      </c>
    </row>
    <row r="48" spans="1:28" x14ac:dyDescent="0.3">
      <c r="A48" t="b">
        <v>1</v>
      </c>
      <c r="B48" t="b">
        <v>1</v>
      </c>
      <c r="C48">
        <v>15</v>
      </c>
      <c r="D48" t="s">
        <v>388</v>
      </c>
      <c r="E48" t="b">
        <v>1</v>
      </c>
      <c r="F48">
        <v>180</v>
      </c>
      <c r="G48" t="s">
        <v>299</v>
      </c>
      <c r="H48" t="s">
        <v>300</v>
      </c>
      <c r="I48">
        <v>8</v>
      </c>
      <c r="J48">
        <v>0</v>
      </c>
      <c r="K48">
        <v>8</v>
      </c>
      <c r="L48">
        <v>0.72727272727272729</v>
      </c>
      <c r="M48" t="s">
        <v>81</v>
      </c>
      <c r="N48" t="s">
        <v>87</v>
      </c>
      <c r="O48">
        <v>15</v>
      </c>
      <c r="P48" t="s">
        <v>411</v>
      </c>
      <c r="Q48">
        <v>332337747</v>
      </c>
      <c r="R48" t="b">
        <v>1</v>
      </c>
      <c r="S48">
        <v>141</v>
      </c>
      <c r="T48" t="b">
        <v>0</v>
      </c>
      <c r="U48">
        <v>20</v>
      </c>
      <c r="V48">
        <v>0</v>
      </c>
      <c r="W48">
        <v>-1</v>
      </c>
      <c r="X48">
        <v>7</v>
      </c>
      <c r="Y48">
        <v>6</v>
      </c>
      <c r="Z48">
        <v>11</v>
      </c>
      <c r="AA48">
        <v>7</v>
      </c>
      <c r="AB48">
        <v>27</v>
      </c>
    </row>
    <row r="49" spans="1:28" x14ac:dyDescent="0.3">
      <c r="A49" t="b">
        <v>1</v>
      </c>
      <c r="B49" t="b">
        <v>1</v>
      </c>
      <c r="C49">
        <v>15</v>
      </c>
      <c r="D49" t="s">
        <v>388</v>
      </c>
      <c r="E49" t="b">
        <v>1</v>
      </c>
      <c r="F49">
        <v>78</v>
      </c>
      <c r="G49" t="s">
        <v>356</v>
      </c>
      <c r="H49" t="s">
        <v>357</v>
      </c>
      <c r="I49">
        <v>8</v>
      </c>
      <c r="J49">
        <v>0</v>
      </c>
      <c r="K49">
        <v>8</v>
      </c>
      <c r="L49">
        <v>0.72727272727272729</v>
      </c>
      <c r="M49" t="s">
        <v>83</v>
      </c>
      <c r="N49" t="s">
        <v>87</v>
      </c>
      <c r="O49">
        <v>15</v>
      </c>
      <c r="P49" t="s">
        <v>412</v>
      </c>
      <c r="Q49">
        <v>1146645393</v>
      </c>
      <c r="R49" t="b">
        <v>1</v>
      </c>
      <c r="S49">
        <v>167</v>
      </c>
      <c r="T49" t="b">
        <v>0</v>
      </c>
      <c r="U49">
        <v>20</v>
      </c>
      <c r="V49">
        <v>0</v>
      </c>
      <c r="W49">
        <v>-1</v>
      </c>
      <c r="X49">
        <v>7</v>
      </c>
      <c r="Y49">
        <v>6</v>
      </c>
      <c r="Z49">
        <v>11</v>
      </c>
      <c r="AA49">
        <v>7</v>
      </c>
      <c r="AB49">
        <v>25</v>
      </c>
    </row>
    <row r="50" spans="1:28" x14ac:dyDescent="0.3">
      <c r="A50" t="b">
        <v>1</v>
      </c>
      <c r="B50" t="b">
        <v>1</v>
      </c>
      <c r="C50">
        <v>15</v>
      </c>
      <c r="D50" t="s">
        <v>388</v>
      </c>
      <c r="E50" t="b">
        <v>1</v>
      </c>
      <c r="F50">
        <v>121</v>
      </c>
      <c r="G50" t="s">
        <v>162</v>
      </c>
      <c r="H50" t="s">
        <v>242</v>
      </c>
      <c r="I50">
        <v>7</v>
      </c>
      <c r="J50">
        <v>0</v>
      </c>
      <c r="K50">
        <v>7</v>
      </c>
      <c r="L50">
        <v>0.63636363636363635</v>
      </c>
      <c r="M50" t="s">
        <v>83</v>
      </c>
      <c r="N50" t="s">
        <v>87</v>
      </c>
      <c r="O50">
        <v>15</v>
      </c>
      <c r="P50" t="s">
        <v>411</v>
      </c>
      <c r="Q50">
        <v>2000524420</v>
      </c>
      <c r="R50" t="b">
        <v>1</v>
      </c>
      <c r="S50">
        <v>149</v>
      </c>
      <c r="T50" t="b">
        <v>0</v>
      </c>
      <c r="U50">
        <v>20</v>
      </c>
      <c r="V50">
        <v>0</v>
      </c>
      <c r="W50">
        <v>0</v>
      </c>
      <c r="X50">
        <v>5</v>
      </c>
      <c r="Y50">
        <v>4</v>
      </c>
      <c r="Z50">
        <v>11</v>
      </c>
      <c r="AA50">
        <v>6</v>
      </c>
      <c r="AB50">
        <v>3</v>
      </c>
    </row>
    <row r="51" spans="1:28" x14ac:dyDescent="0.3">
      <c r="A51" t="b">
        <v>1</v>
      </c>
      <c r="B51" t="b">
        <v>1</v>
      </c>
      <c r="C51">
        <v>15</v>
      </c>
      <c r="D51" t="s">
        <v>388</v>
      </c>
      <c r="E51" t="b">
        <v>1</v>
      </c>
      <c r="F51">
        <v>122</v>
      </c>
      <c r="G51" t="s">
        <v>241</v>
      </c>
      <c r="H51" t="s">
        <v>242</v>
      </c>
      <c r="I51">
        <v>7</v>
      </c>
      <c r="J51">
        <v>0</v>
      </c>
      <c r="K51">
        <v>7</v>
      </c>
      <c r="L51">
        <v>0.63636363636363635</v>
      </c>
      <c r="M51" t="s">
        <v>81</v>
      </c>
      <c r="N51" t="s">
        <v>87</v>
      </c>
      <c r="O51">
        <v>15</v>
      </c>
      <c r="P51" t="s">
        <v>411</v>
      </c>
      <c r="Q51">
        <v>1740724968</v>
      </c>
      <c r="R51" t="b">
        <v>1</v>
      </c>
      <c r="S51">
        <v>103</v>
      </c>
      <c r="T51" t="b">
        <v>0</v>
      </c>
      <c r="U51">
        <v>98</v>
      </c>
      <c r="V51">
        <v>0</v>
      </c>
      <c r="W51">
        <v>0</v>
      </c>
      <c r="X51">
        <v>7</v>
      </c>
      <c r="Y51">
        <v>7</v>
      </c>
      <c r="Z51">
        <v>11</v>
      </c>
      <c r="AA51">
        <v>7</v>
      </c>
      <c r="AB51">
        <v>25</v>
      </c>
    </row>
    <row r="52" spans="1:28" x14ac:dyDescent="0.3">
      <c r="A52" t="b">
        <v>1</v>
      </c>
      <c r="B52" t="b">
        <v>1</v>
      </c>
      <c r="C52">
        <v>15</v>
      </c>
      <c r="D52" t="s">
        <v>388</v>
      </c>
      <c r="E52" t="b">
        <v>1</v>
      </c>
      <c r="F52">
        <v>100</v>
      </c>
      <c r="G52" t="s">
        <v>261</v>
      </c>
      <c r="H52" t="s">
        <v>262</v>
      </c>
      <c r="I52">
        <v>6</v>
      </c>
      <c r="J52">
        <v>0</v>
      </c>
      <c r="K52">
        <v>6</v>
      </c>
      <c r="L52">
        <v>0.54545454545454541</v>
      </c>
      <c r="M52" t="s">
        <v>81</v>
      </c>
      <c r="N52" t="s">
        <v>87</v>
      </c>
      <c r="O52">
        <v>15</v>
      </c>
      <c r="P52" t="s">
        <v>411</v>
      </c>
      <c r="Q52">
        <v>15757764</v>
      </c>
      <c r="R52" t="b">
        <v>1</v>
      </c>
      <c r="S52">
        <v>161</v>
      </c>
      <c r="T52" t="b">
        <v>0</v>
      </c>
      <c r="U52">
        <v>98</v>
      </c>
      <c r="V52">
        <v>0</v>
      </c>
      <c r="W52">
        <v>0</v>
      </c>
      <c r="X52">
        <v>7</v>
      </c>
      <c r="Y52">
        <v>7</v>
      </c>
      <c r="Z52">
        <v>11</v>
      </c>
      <c r="AA52">
        <v>6</v>
      </c>
      <c r="AB52">
        <v>23</v>
      </c>
    </row>
    <row r="53" spans="1:28" x14ac:dyDescent="0.3">
      <c r="A53" t="b">
        <v>1</v>
      </c>
      <c r="B53" t="b">
        <v>1</v>
      </c>
      <c r="C53">
        <v>15</v>
      </c>
      <c r="D53" t="s">
        <v>388</v>
      </c>
      <c r="E53" t="b">
        <v>1</v>
      </c>
      <c r="F53">
        <v>186</v>
      </c>
      <c r="G53" t="s">
        <v>111</v>
      </c>
      <c r="H53" t="s">
        <v>568</v>
      </c>
      <c r="I53">
        <v>4</v>
      </c>
      <c r="J53">
        <v>0</v>
      </c>
      <c r="K53">
        <v>4</v>
      </c>
      <c r="L53">
        <v>0.36363636363636365</v>
      </c>
      <c r="M53" t="s">
        <v>83</v>
      </c>
      <c r="N53" t="s">
        <v>82</v>
      </c>
      <c r="O53">
        <v>15</v>
      </c>
      <c r="P53" t="s">
        <v>411</v>
      </c>
      <c r="Q53">
        <v>774746736</v>
      </c>
      <c r="R53" t="b">
        <v>1</v>
      </c>
      <c r="S53">
        <v>165</v>
      </c>
      <c r="T53" t="b">
        <v>0</v>
      </c>
      <c r="U53">
        <v>98</v>
      </c>
      <c r="V53">
        <v>0</v>
      </c>
      <c r="W53">
        <v>0</v>
      </c>
      <c r="X53">
        <v>6</v>
      </c>
      <c r="Y53">
        <v>5</v>
      </c>
      <c r="Z53">
        <v>11</v>
      </c>
      <c r="AA53">
        <v>4</v>
      </c>
      <c r="AB53">
        <v>-3</v>
      </c>
    </row>
    <row r="54" spans="1:28" x14ac:dyDescent="0.3">
      <c r="A54" t="b">
        <v>1</v>
      </c>
      <c r="B54" t="b">
        <v>1</v>
      </c>
      <c r="C54">
        <v>5</v>
      </c>
      <c r="D54" t="s">
        <v>389</v>
      </c>
      <c r="E54" t="b">
        <v>1</v>
      </c>
      <c r="F54">
        <v>149</v>
      </c>
      <c r="G54" t="s">
        <v>234</v>
      </c>
      <c r="H54" t="s">
        <v>155</v>
      </c>
      <c r="I54">
        <v>7</v>
      </c>
      <c r="J54">
        <v>0</v>
      </c>
      <c r="K54">
        <v>7</v>
      </c>
      <c r="L54">
        <v>0.63636363636363635</v>
      </c>
      <c r="M54" t="s">
        <v>83</v>
      </c>
      <c r="N54" t="s">
        <v>87</v>
      </c>
      <c r="O54">
        <v>5</v>
      </c>
      <c r="P54" t="s">
        <v>411</v>
      </c>
      <c r="Q54">
        <v>932660501</v>
      </c>
      <c r="R54" t="b">
        <v>1</v>
      </c>
      <c r="S54">
        <v>162</v>
      </c>
      <c r="T54" t="b">
        <v>0</v>
      </c>
      <c r="U54">
        <v>20</v>
      </c>
      <c r="V54">
        <v>0</v>
      </c>
      <c r="W54">
        <v>0</v>
      </c>
      <c r="X54">
        <v>7</v>
      </c>
      <c r="Y54">
        <v>6</v>
      </c>
      <c r="Z54">
        <v>11</v>
      </c>
      <c r="AA54">
        <v>6</v>
      </c>
      <c r="AB54">
        <v>15</v>
      </c>
    </row>
    <row r="55" spans="1:28" x14ac:dyDescent="0.3">
      <c r="A55" t="b">
        <v>1</v>
      </c>
      <c r="B55" t="b">
        <v>1</v>
      </c>
      <c r="C55">
        <v>5</v>
      </c>
      <c r="D55" t="s">
        <v>389</v>
      </c>
      <c r="E55" t="b">
        <v>1</v>
      </c>
      <c r="F55">
        <v>151</v>
      </c>
      <c r="G55" t="s">
        <v>100</v>
      </c>
      <c r="H55" t="s">
        <v>569</v>
      </c>
      <c r="I55">
        <v>7</v>
      </c>
      <c r="J55">
        <v>0</v>
      </c>
      <c r="K55">
        <v>7</v>
      </c>
      <c r="L55">
        <v>0.63636363636363635</v>
      </c>
      <c r="M55" t="s">
        <v>81</v>
      </c>
      <c r="N55" t="s">
        <v>87</v>
      </c>
      <c r="O55">
        <v>5</v>
      </c>
      <c r="P55" t="s">
        <v>411</v>
      </c>
      <c r="Q55">
        <v>2051939858</v>
      </c>
      <c r="R55" t="b">
        <v>1</v>
      </c>
      <c r="S55">
        <v>158</v>
      </c>
      <c r="T55" t="b">
        <v>0</v>
      </c>
      <c r="U55">
        <v>20</v>
      </c>
      <c r="V55">
        <v>0</v>
      </c>
      <c r="W55">
        <v>0</v>
      </c>
      <c r="X55">
        <v>7</v>
      </c>
      <c r="Y55">
        <v>6</v>
      </c>
      <c r="Z55">
        <v>11</v>
      </c>
      <c r="AA55">
        <v>6</v>
      </c>
      <c r="AB55">
        <v>33</v>
      </c>
    </row>
    <row r="56" spans="1:28" x14ac:dyDescent="0.3">
      <c r="A56" t="b">
        <v>1</v>
      </c>
      <c r="B56" t="b">
        <v>1</v>
      </c>
      <c r="C56">
        <v>5</v>
      </c>
      <c r="D56" t="s">
        <v>389</v>
      </c>
      <c r="E56" t="b">
        <v>1</v>
      </c>
      <c r="F56">
        <v>199</v>
      </c>
      <c r="G56" t="s">
        <v>351</v>
      </c>
      <c r="H56" t="s">
        <v>130</v>
      </c>
      <c r="I56">
        <v>6</v>
      </c>
      <c r="J56">
        <v>0</v>
      </c>
      <c r="K56">
        <v>6</v>
      </c>
      <c r="L56">
        <v>0.54545454545454541</v>
      </c>
      <c r="M56" t="s">
        <v>83</v>
      </c>
      <c r="N56" t="s">
        <v>87</v>
      </c>
      <c r="O56">
        <v>5</v>
      </c>
      <c r="P56" t="s">
        <v>411</v>
      </c>
      <c r="Q56">
        <v>1911683690</v>
      </c>
      <c r="R56" t="b">
        <v>1</v>
      </c>
      <c r="S56">
        <v>200</v>
      </c>
      <c r="T56" t="b">
        <v>0</v>
      </c>
      <c r="U56">
        <v>98</v>
      </c>
      <c r="V56">
        <v>0</v>
      </c>
      <c r="W56">
        <v>0</v>
      </c>
      <c r="X56">
        <v>8</v>
      </c>
      <c r="Y56">
        <v>8</v>
      </c>
      <c r="Z56">
        <v>11</v>
      </c>
      <c r="AA56">
        <v>6</v>
      </c>
      <c r="AB56">
        <v>15</v>
      </c>
    </row>
    <row r="57" spans="1:28" x14ac:dyDescent="0.3">
      <c r="A57" t="b">
        <v>1</v>
      </c>
      <c r="B57" t="b">
        <v>1</v>
      </c>
      <c r="C57">
        <v>5</v>
      </c>
      <c r="D57" t="s">
        <v>389</v>
      </c>
      <c r="E57" t="b">
        <v>1</v>
      </c>
      <c r="F57">
        <v>200</v>
      </c>
      <c r="G57" t="s">
        <v>322</v>
      </c>
      <c r="H57" t="s">
        <v>130</v>
      </c>
      <c r="I57">
        <v>6</v>
      </c>
      <c r="J57">
        <v>0</v>
      </c>
      <c r="K57">
        <v>6</v>
      </c>
      <c r="L57">
        <v>0.54545454545454541</v>
      </c>
      <c r="M57" t="s">
        <v>83</v>
      </c>
      <c r="N57" t="s">
        <v>87</v>
      </c>
      <c r="O57">
        <v>5</v>
      </c>
      <c r="P57" t="s">
        <v>411</v>
      </c>
      <c r="Q57">
        <v>955601071</v>
      </c>
      <c r="R57" t="b">
        <v>1</v>
      </c>
      <c r="S57">
        <v>184</v>
      </c>
      <c r="T57" t="b">
        <v>0</v>
      </c>
      <c r="U57">
        <v>20</v>
      </c>
      <c r="V57">
        <v>0</v>
      </c>
      <c r="W57">
        <v>0</v>
      </c>
      <c r="X57">
        <v>9</v>
      </c>
      <c r="Y57">
        <v>8</v>
      </c>
      <c r="Z57">
        <v>11</v>
      </c>
      <c r="AA57">
        <v>5</v>
      </c>
      <c r="AB57">
        <v>17</v>
      </c>
    </row>
    <row r="58" spans="1:28" x14ac:dyDescent="0.3">
      <c r="A58" t="b">
        <v>1</v>
      </c>
      <c r="B58" t="b">
        <v>1</v>
      </c>
      <c r="C58">
        <v>12</v>
      </c>
      <c r="D58" t="s">
        <v>390</v>
      </c>
      <c r="E58" t="b">
        <v>1</v>
      </c>
      <c r="F58">
        <v>27</v>
      </c>
      <c r="G58" t="s">
        <v>132</v>
      </c>
      <c r="H58" t="s">
        <v>133</v>
      </c>
      <c r="I58">
        <v>10</v>
      </c>
      <c r="J58">
        <v>0</v>
      </c>
      <c r="K58">
        <v>10</v>
      </c>
      <c r="L58">
        <v>0.90909090909090906</v>
      </c>
      <c r="M58" t="s">
        <v>83</v>
      </c>
      <c r="N58" t="s">
        <v>82</v>
      </c>
      <c r="O58">
        <v>12</v>
      </c>
      <c r="P58" t="s">
        <v>411</v>
      </c>
      <c r="Q58">
        <v>425912314</v>
      </c>
      <c r="R58" t="b">
        <v>1</v>
      </c>
      <c r="S58">
        <v>145</v>
      </c>
      <c r="T58" t="b">
        <v>0</v>
      </c>
      <c r="U58">
        <v>1</v>
      </c>
      <c r="V58">
        <v>0</v>
      </c>
      <c r="W58">
        <v>0</v>
      </c>
      <c r="X58">
        <v>10</v>
      </c>
      <c r="Y58">
        <v>8</v>
      </c>
      <c r="Z58">
        <v>11</v>
      </c>
      <c r="AA58">
        <v>8</v>
      </c>
      <c r="AB58">
        <v>43</v>
      </c>
    </row>
    <row r="59" spans="1:28" x14ac:dyDescent="0.3">
      <c r="A59" t="b">
        <v>1</v>
      </c>
      <c r="B59" t="b">
        <v>1</v>
      </c>
      <c r="C59">
        <v>12</v>
      </c>
      <c r="D59" t="s">
        <v>390</v>
      </c>
      <c r="E59" t="b">
        <v>1</v>
      </c>
      <c r="F59">
        <v>53</v>
      </c>
      <c r="G59" t="s">
        <v>192</v>
      </c>
      <c r="H59" t="s">
        <v>232</v>
      </c>
      <c r="I59">
        <v>9</v>
      </c>
      <c r="J59">
        <v>0</v>
      </c>
      <c r="K59">
        <v>9</v>
      </c>
      <c r="L59">
        <v>0.81818181818181823</v>
      </c>
      <c r="M59" t="s">
        <v>83</v>
      </c>
      <c r="N59" t="s">
        <v>87</v>
      </c>
      <c r="O59">
        <v>12</v>
      </c>
      <c r="P59" t="s">
        <v>411</v>
      </c>
      <c r="Q59">
        <v>1584765990</v>
      </c>
      <c r="R59" t="b">
        <v>1</v>
      </c>
      <c r="S59">
        <v>154</v>
      </c>
      <c r="T59" t="b">
        <v>0</v>
      </c>
      <c r="U59">
        <v>20</v>
      </c>
      <c r="V59">
        <v>0</v>
      </c>
      <c r="W59">
        <v>0</v>
      </c>
      <c r="X59">
        <v>9</v>
      </c>
      <c r="Y59">
        <v>7</v>
      </c>
      <c r="Z59">
        <v>11</v>
      </c>
      <c r="AA59">
        <v>8</v>
      </c>
      <c r="AB59">
        <v>31</v>
      </c>
    </row>
    <row r="60" spans="1:28" x14ac:dyDescent="0.3">
      <c r="A60" t="b">
        <v>1</v>
      </c>
      <c r="B60" t="b">
        <v>1</v>
      </c>
      <c r="C60">
        <v>12</v>
      </c>
      <c r="D60" t="s">
        <v>390</v>
      </c>
      <c r="E60" t="b">
        <v>1</v>
      </c>
      <c r="F60">
        <v>56</v>
      </c>
      <c r="G60" t="s">
        <v>157</v>
      </c>
      <c r="H60" t="s">
        <v>158</v>
      </c>
      <c r="I60">
        <v>8</v>
      </c>
      <c r="J60">
        <v>0</v>
      </c>
      <c r="K60">
        <v>8</v>
      </c>
      <c r="L60">
        <v>0.72727272727272729</v>
      </c>
      <c r="M60" t="s">
        <v>83</v>
      </c>
      <c r="N60" t="s">
        <v>87</v>
      </c>
      <c r="O60">
        <v>12</v>
      </c>
      <c r="P60" t="s">
        <v>411</v>
      </c>
      <c r="Q60">
        <v>640078918</v>
      </c>
      <c r="R60" t="b">
        <v>1</v>
      </c>
      <c r="S60">
        <v>187</v>
      </c>
      <c r="T60" t="b">
        <v>0</v>
      </c>
      <c r="U60">
        <v>98</v>
      </c>
      <c r="V60">
        <v>0</v>
      </c>
      <c r="W60">
        <v>0</v>
      </c>
      <c r="X60">
        <v>7</v>
      </c>
      <c r="Y60">
        <v>6</v>
      </c>
      <c r="Z60">
        <v>11</v>
      </c>
      <c r="AA60">
        <v>8</v>
      </c>
      <c r="AB60">
        <v>27</v>
      </c>
    </row>
    <row r="61" spans="1:28" x14ac:dyDescent="0.3">
      <c r="A61" t="b">
        <v>1</v>
      </c>
      <c r="B61" t="b">
        <v>1</v>
      </c>
      <c r="C61">
        <v>12</v>
      </c>
      <c r="D61" t="s">
        <v>390</v>
      </c>
      <c r="E61" t="b">
        <v>1</v>
      </c>
      <c r="F61">
        <v>144</v>
      </c>
      <c r="G61" t="s">
        <v>225</v>
      </c>
      <c r="H61" t="s">
        <v>226</v>
      </c>
      <c r="I61">
        <v>8</v>
      </c>
      <c r="J61">
        <v>0</v>
      </c>
      <c r="K61">
        <v>8</v>
      </c>
      <c r="L61">
        <v>0.72727272727272729</v>
      </c>
      <c r="M61" t="s">
        <v>83</v>
      </c>
      <c r="N61" t="s">
        <v>87</v>
      </c>
      <c r="O61">
        <v>12</v>
      </c>
      <c r="P61" t="s">
        <v>411</v>
      </c>
      <c r="Q61">
        <v>268752320</v>
      </c>
      <c r="R61" t="b">
        <v>1</v>
      </c>
      <c r="S61">
        <v>151</v>
      </c>
      <c r="T61" t="b">
        <v>0</v>
      </c>
      <c r="U61">
        <v>1</v>
      </c>
      <c r="V61">
        <v>0</v>
      </c>
      <c r="W61">
        <v>-1</v>
      </c>
      <c r="X61">
        <v>9</v>
      </c>
      <c r="Y61">
        <v>7</v>
      </c>
      <c r="Z61">
        <v>11</v>
      </c>
      <c r="AA61">
        <v>6</v>
      </c>
      <c r="AB61">
        <v>19</v>
      </c>
    </row>
    <row r="62" spans="1:28" x14ac:dyDescent="0.3">
      <c r="A62" t="b">
        <v>1</v>
      </c>
      <c r="B62" t="b">
        <v>1</v>
      </c>
      <c r="C62">
        <v>12</v>
      </c>
      <c r="D62" t="s">
        <v>390</v>
      </c>
      <c r="E62" t="b">
        <v>1</v>
      </c>
      <c r="F62">
        <v>223</v>
      </c>
      <c r="G62" t="s">
        <v>234</v>
      </c>
      <c r="H62" t="s">
        <v>158</v>
      </c>
      <c r="I62">
        <v>6</v>
      </c>
      <c r="J62">
        <v>0</v>
      </c>
      <c r="K62">
        <v>6</v>
      </c>
      <c r="L62">
        <v>0.54545454545454541</v>
      </c>
      <c r="M62" t="s">
        <v>83</v>
      </c>
      <c r="N62" t="s">
        <v>87</v>
      </c>
      <c r="O62">
        <v>12</v>
      </c>
      <c r="P62" t="s">
        <v>411</v>
      </c>
      <c r="Q62">
        <v>1610933568</v>
      </c>
      <c r="R62" t="b">
        <v>1</v>
      </c>
      <c r="S62">
        <v>169</v>
      </c>
      <c r="T62" t="b">
        <v>0</v>
      </c>
      <c r="U62">
        <v>98</v>
      </c>
      <c r="V62">
        <v>0</v>
      </c>
      <c r="W62">
        <v>0</v>
      </c>
      <c r="X62">
        <v>6</v>
      </c>
      <c r="Y62">
        <v>5</v>
      </c>
      <c r="Z62">
        <v>11</v>
      </c>
      <c r="AA62">
        <v>6</v>
      </c>
      <c r="AB62">
        <v>15</v>
      </c>
    </row>
    <row r="63" spans="1:28" x14ac:dyDescent="0.3">
      <c r="A63" t="b">
        <v>1</v>
      </c>
      <c r="B63" t="b">
        <v>1</v>
      </c>
      <c r="C63">
        <v>12</v>
      </c>
      <c r="D63" t="s">
        <v>390</v>
      </c>
      <c r="E63" t="b">
        <v>1</v>
      </c>
      <c r="F63">
        <v>175</v>
      </c>
      <c r="G63" t="s">
        <v>361</v>
      </c>
      <c r="H63" t="s">
        <v>158</v>
      </c>
      <c r="I63">
        <v>6</v>
      </c>
      <c r="J63">
        <v>0</v>
      </c>
      <c r="K63">
        <v>6</v>
      </c>
      <c r="L63">
        <v>0.54545454545454541</v>
      </c>
      <c r="M63" t="s">
        <v>83</v>
      </c>
      <c r="N63" t="s">
        <v>87</v>
      </c>
      <c r="O63">
        <v>12</v>
      </c>
      <c r="P63" t="s">
        <v>411</v>
      </c>
      <c r="Q63">
        <v>1687635698</v>
      </c>
      <c r="R63" t="b">
        <v>1</v>
      </c>
      <c r="S63">
        <v>164</v>
      </c>
      <c r="T63" t="b">
        <v>0</v>
      </c>
      <c r="U63">
        <v>20</v>
      </c>
      <c r="V63">
        <v>0</v>
      </c>
      <c r="W63">
        <v>0</v>
      </c>
      <c r="X63">
        <v>8</v>
      </c>
      <c r="Y63">
        <v>8</v>
      </c>
      <c r="Z63">
        <v>11</v>
      </c>
      <c r="AA63">
        <v>5</v>
      </c>
      <c r="AB63">
        <v>13</v>
      </c>
    </row>
    <row r="64" spans="1:28" x14ac:dyDescent="0.3">
      <c r="A64" t="b">
        <v>1</v>
      </c>
      <c r="B64" t="b">
        <v>1</v>
      </c>
      <c r="C64">
        <v>22</v>
      </c>
      <c r="D64" t="s">
        <v>533</v>
      </c>
      <c r="E64" t="b">
        <v>1</v>
      </c>
      <c r="F64">
        <v>78</v>
      </c>
      <c r="G64" t="s">
        <v>356</v>
      </c>
      <c r="H64" t="s">
        <v>357</v>
      </c>
      <c r="I64">
        <v>8</v>
      </c>
      <c r="J64">
        <v>0</v>
      </c>
      <c r="K64">
        <v>8</v>
      </c>
      <c r="L64">
        <v>0.72727272727272729</v>
      </c>
      <c r="M64" t="s">
        <v>83</v>
      </c>
      <c r="N64" t="s">
        <v>87</v>
      </c>
      <c r="O64">
        <v>15</v>
      </c>
      <c r="P64" t="s">
        <v>412</v>
      </c>
      <c r="Q64">
        <v>685518782</v>
      </c>
      <c r="R64" t="b">
        <v>1</v>
      </c>
      <c r="S64">
        <v>167</v>
      </c>
      <c r="T64" t="b">
        <v>0</v>
      </c>
      <c r="U64">
        <v>20</v>
      </c>
      <c r="V64">
        <v>0</v>
      </c>
      <c r="W64">
        <v>-1</v>
      </c>
      <c r="X64">
        <v>7</v>
      </c>
      <c r="Y64">
        <v>6</v>
      </c>
      <c r="Z64">
        <v>11</v>
      </c>
      <c r="AA64">
        <v>7</v>
      </c>
      <c r="AB64">
        <v>25</v>
      </c>
    </row>
    <row r="65" spans="1:28" x14ac:dyDescent="0.3">
      <c r="A65" t="b">
        <v>1</v>
      </c>
      <c r="B65" t="b">
        <v>1</v>
      </c>
      <c r="C65">
        <v>22</v>
      </c>
      <c r="D65" t="s">
        <v>533</v>
      </c>
      <c r="E65" t="b">
        <v>1</v>
      </c>
      <c r="F65">
        <v>36</v>
      </c>
      <c r="G65" t="s">
        <v>215</v>
      </c>
      <c r="H65" t="s">
        <v>216</v>
      </c>
      <c r="I65">
        <v>8</v>
      </c>
      <c r="J65">
        <v>0</v>
      </c>
      <c r="K65">
        <v>8</v>
      </c>
      <c r="L65">
        <v>0.72727272727272729</v>
      </c>
      <c r="M65" t="s">
        <v>83</v>
      </c>
      <c r="N65" t="s">
        <v>82</v>
      </c>
      <c r="O65">
        <v>11</v>
      </c>
      <c r="P65" t="s">
        <v>412</v>
      </c>
      <c r="Q65">
        <v>1913933625</v>
      </c>
      <c r="R65" t="b">
        <v>1</v>
      </c>
      <c r="S65">
        <v>185</v>
      </c>
      <c r="T65" t="b">
        <v>0</v>
      </c>
      <c r="U65">
        <v>98</v>
      </c>
      <c r="V65">
        <v>0</v>
      </c>
      <c r="W65">
        <v>-1</v>
      </c>
      <c r="X65">
        <v>5</v>
      </c>
      <c r="Y65">
        <v>5</v>
      </c>
      <c r="Z65">
        <v>11</v>
      </c>
      <c r="AA65">
        <v>8</v>
      </c>
      <c r="AB65">
        <v>39</v>
      </c>
    </row>
    <row r="66" spans="1:28" x14ac:dyDescent="0.3">
      <c r="A66" t="b">
        <v>1</v>
      </c>
      <c r="B66" t="b">
        <v>1</v>
      </c>
      <c r="C66">
        <v>22</v>
      </c>
      <c r="D66" t="s">
        <v>533</v>
      </c>
      <c r="E66" t="b">
        <v>1</v>
      </c>
      <c r="F66">
        <v>124</v>
      </c>
      <c r="G66" t="s">
        <v>329</v>
      </c>
      <c r="H66" t="s">
        <v>330</v>
      </c>
      <c r="I66">
        <v>8</v>
      </c>
      <c r="J66">
        <v>0</v>
      </c>
      <c r="K66">
        <v>8</v>
      </c>
      <c r="L66">
        <v>0.72727272727272729</v>
      </c>
      <c r="M66" t="s">
        <v>83</v>
      </c>
      <c r="N66" t="s">
        <v>87</v>
      </c>
      <c r="O66">
        <v>14</v>
      </c>
      <c r="P66" t="s">
        <v>412</v>
      </c>
      <c r="Q66">
        <v>642926852</v>
      </c>
      <c r="R66" t="b">
        <v>1</v>
      </c>
      <c r="S66">
        <v>174</v>
      </c>
      <c r="T66" t="b">
        <v>0</v>
      </c>
      <c r="U66">
        <v>98</v>
      </c>
      <c r="V66">
        <v>0</v>
      </c>
      <c r="W66">
        <v>0</v>
      </c>
      <c r="X66">
        <v>6</v>
      </c>
      <c r="Y66">
        <v>5</v>
      </c>
      <c r="Z66">
        <v>11</v>
      </c>
      <c r="AA66">
        <v>8</v>
      </c>
      <c r="AB66">
        <v>43</v>
      </c>
    </row>
    <row r="67" spans="1:28" x14ac:dyDescent="0.3">
      <c r="A67" t="b">
        <v>1</v>
      </c>
      <c r="B67" t="b">
        <v>1</v>
      </c>
      <c r="C67">
        <v>22</v>
      </c>
      <c r="D67" t="s">
        <v>533</v>
      </c>
      <c r="E67" t="b">
        <v>1</v>
      </c>
      <c r="F67">
        <v>48</v>
      </c>
      <c r="G67" t="s">
        <v>145</v>
      </c>
      <c r="H67" t="s">
        <v>284</v>
      </c>
      <c r="I67">
        <v>7</v>
      </c>
      <c r="J67">
        <v>0</v>
      </c>
      <c r="K67">
        <v>7</v>
      </c>
      <c r="L67">
        <v>0.63636363636363635</v>
      </c>
      <c r="M67" t="s">
        <v>83</v>
      </c>
      <c r="N67" t="s">
        <v>87</v>
      </c>
      <c r="O67">
        <v>9</v>
      </c>
      <c r="P67" t="s">
        <v>412</v>
      </c>
      <c r="Q67">
        <v>511305995</v>
      </c>
      <c r="R67" t="b">
        <v>1</v>
      </c>
      <c r="S67">
        <v>135</v>
      </c>
      <c r="T67" t="b">
        <v>0</v>
      </c>
      <c r="U67">
        <v>20</v>
      </c>
      <c r="V67">
        <v>0</v>
      </c>
      <c r="W67">
        <v>0</v>
      </c>
      <c r="X67">
        <v>8</v>
      </c>
      <c r="Y67">
        <v>6</v>
      </c>
      <c r="Z67">
        <v>11</v>
      </c>
      <c r="AA67">
        <v>6</v>
      </c>
      <c r="AB67">
        <v>17</v>
      </c>
    </row>
    <row r="68" spans="1:28" x14ac:dyDescent="0.3">
      <c r="A68" t="b">
        <v>1</v>
      </c>
      <c r="B68" t="b">
        <v>1</v>
      </c>
      <c r="C68">
        <v>21</v>
      </c>
      <c r="D68" t="s">
        <v>578</v>
      </c>
      <c r="E68" t="b">
        <v>1</v>
      </c>
      <c r="F68">
        <v>7</v>
      </c>
      <c r="G68" t="s">
        <v>161</v>
      </c>
      <c r="H68" t="s">
        <v>143</v>
      </c>
      <c r="I68">
        <v>10</v>
      </c>
      <c r="J68">
        <v>0</v>
      </c>
      <c r="K68">
        <v>10</v>
      </c>
      <c r="L68">
        <v>0.90909090909090906</v>
      </c>
      <c r="M68" t="s">
        <v>83</v>
      </c>
      <c r="N68" t="s">
        <v>82</v>
      </c>
      <c r="O68">
        <v>8</v>
      </c>
      <c r="P68" t="s">
        <v>411</v>
      </c>
      <c r="Q68">
        <v>1684500900</v>
      </c>
      <c r="R68" t="b">
        <v>1</v>
      </c>
      <c r="S68">
        <v>187</v>
      </c>
      <c r="T68" t="b">
        <v>0</v>
      </c>
      <c r="U68">
        <v>1</v>
      </c>
      <c r="V68">
        <v>0</v>
      </c>
      <c r="W68">
        <v>-1</v>
      </c>
      <c r="X68">
        <v>7</v>
      </c>
      <c r="Y68">
        <v>6</v>
      </c>
      <c r="Z68">
        <v>11</v>
      </c>
      <c r="AA68">
        <v>8</v>
      </c>
      <c r="AB68">
        <v>31</v>
      </c>
    </row>
    <row r="69" spans="1:28" x14ac:dyDescent="0.3">
      <c r="A69" t="b">
        <v>1</v>
      </c>
      <c r="B69" t="b">
        <v>1</v>
      </c>
      <c r="C69">
        <v>21</v>
      </c>
      <c r="D69" t="s">
        <v>578</v>
      </c>
      <c r="E69" t="b">
        <v>1</v>
      </c>
      <c r="F69">
        <v>278</v>
      </c>
      <c r="G69" t="s">
        <v>142</v>
      </c>
      <c r="H69" t="s">
        <v>143</v>
      </c>
      <c r="I69">
        <v>9</v>
      </c>
      <c r="J69">
        <v>0</v>
      </c>
      <c r="K69">
        <v>9</v>
      </c>
      <c r="L69">
        <v>0.81818181818181823</v>
      </c>
      <c r="M69" t="s">
        <v>81</v>
      </c>
      <c r="N69" t="s">
        <v>82</v>
      </c>
      <c r="O69">
        <v>13</v>
      </c>
      <c r="P69" t="s">
        <v>411</v>
      </c>
      <c r="Q69">
        <v>1617640167</v>
      </c>
      <c r="R69" t="b">
        <v>1</v>
      </c>
      <c r="S69">
        <v>111</v>
      </c>
      <c r="T69" t="b">
        <v>0</v>
      </c>
      <c r="U69">
        <v>20</v>
      </c>
      <c r="V69">
        <v>0</v>
      </c>
      <c r="W69">
        <v>0</v>
      </c>
      <c r="X69">
        <v>6</v>
      </c>
      <c r="Y69">
        <v>6</v>
      </c>
      <c r="Z69">
        <v>11</v>
      </c>
      <c r="AA69">
        <v>8</v>
      </c>
      <c r="AB69">
        <v>43</v>
      </c>
    </row>
    <row r="70" spans="1:28" x14ac:dyDescent="0.3">
      <c r="A70" t="b">
        <v>1</v>
      </c>
      <c r="B70" t="b">
        <v>1</v>
      </c>
      <c r="C70">
        <v>21</v>
      </c>
      <c r="D70" t="s">
        <v>578</v>
      </c>
      <c r="E70" t="b">
        <v>1</v>
      </c>
      <c r="F70">
        <v>31</v>
      </c>
      <c r="G70" t="s">
        <v>140</v>
      </c>
      <c r="H70" t="s">
        <v>143</v>
      </c>
      <c r="I70">
        <v>8</v>
      </c>
      <c r="J70">
        <v>0</v>
      </c>
      <c r="K70">
        <v>8</v>
      </c>
      <c r="L70">
        <v>0.72727272727272729</v>
      </c>
      <c r="M70" t="s">
        <v>83</v>
      </c>
      <c r="N70" t="s">
        <v>82</v>
      </c>
      <c r="O70">
        <v>13</v>
      </c>
      <c r="P70" t="s">
        <v>411</v>
      </c>
      <c r="Q70">
        <v>677407144</v>
      </c>
      <c r="R70" t="b">
        <v>1</v>
      </c>
      <c r="S70">
        <v>175</v>
      </c>
      <c r="T70" t="b">
        <v>0</v>
      </c>
      <c r="U70">
        <v>98</v>
      </c>
      <c r="V70">
        <v>0</v>
      </c>
      <c r="W70">
        <v>0</v>
      </c>
      <c r="X70">
        <v>9</v>
      </c>
      <c r="Y70">
        <v>8</v>
      </c>
      <c r="Z70">
        <v>11</v>
      </c>
      <c r="AA70">
        <v>8</v>
      </c>
      <c r="AB70">
        <v>43</v>
      </c>
    </row>
    <row r="71" spans="1:28" x14ac:dyDescent="0.3">
      <c r="A71" t="b">
        <v>1</v>
      </c>
      <c r="B71" t="b">
        <v>1</v>
      </c>
      <c r="C71">
        <v>21</v>
      </c>
      <c r="D71" t="s">
        <v>578</v>
      </c>
      <c r="E71" t="b">
        <v>1</v>
      </c>
      <c r="F71">
        <v>225</v>
      </c>
      <c r="G71" t="s">
        <v>563</v>
      </c>
      <c r="H71" t="s">
        <v>143</v>
      </c>
      <c r="I71">
        <v>7</v>
      </c>
      <c r="J71">
        <v>0</v>
      </c>
      <c r="K71">
        <v>7</v>
      </c>
      <c r="L71">
        <v>0.63636363636363635</v>
      </c>
      <c r="M71" t="s">
        <v>83</v>
      </c>
      <c r="N71" t="s">
        <v>82</v>
      </c>
      <c r="O71">
        <v>6</v>
      </c>
      <c r="P71" t="s">
        <v>411</v>
      </c>
      <c r="Q71">
        <v>513621895</v>
      </c>
      <c r="R71" t="b">
        <v>1</v>
      </c>
      <c r="S71">
        <v>172</v>
      </c>
      <c r="T71" t="b">
        <v>0</v>
      </c>
      <c r="U71">
        <v>20</v>
      </c>
      <c r="V71">
        <v>0</v>
      </c>
      <c r="W71">
        <v>0</v>
      </c>
      <c r="X71">
        <v>6</v>
      </c>
      <c r="Y71">
        <v>5</v>
      </c>
      <c r="Z71">
        <v>11</v>
      </c>
      <c r="AA71">
        <v>6</v>
      </c>
      <c r="AB71">
        <v>21</v>
      </c>
    </row>
    <row r="72" spans="1:28" x14ac:dyDescent="0.3">
      <c r="A72" t="b">
        <v>1</v>
      </c>
      <c r="B72" t="b">
        <v>1</v>
      </c>
      <c r="C72">
        <v>21</v>
      </c>
      <c r="D72" t="s">
        <v>578</v>
      </c>
      <c r="E72" t="b">
        <v>1</v>
      </c>
      <c r="F72">
        <v>150</v>
      </c>
      <c r="G72" t="s">
        <v>367</v>
      </c>
      <c r="H72" t="s">
        <v>143</v>
      </c>
      <c r="I72">
        <v>5</v>
      </c>
      <c r="J72">
        <v>0</v>
      </c>
      <c r="K72">
        <v>5</v>
      </c>
      <c r="L72">
        <v>0.45454545454545453</v>
      </c>
      <c r="M72" t="s">
        <v>83</v>
      </c>
      <c r="N72" t="s">
        <v>82</v>
      </c>
      <c r="O72">
        <v>6</v>
      </c>
      <c r="P72" t="s">
        <v>411</v>
      </c>
      <c r="Q72">
        <v>1522570930</v>
      </c>
      <c r="R72" t="b">
        <v>0</v>
      </c>
      <c r="S72">
        <v>100</v>
      </c>
      <c r="T72" t="b">
        <v>0</v>
      </c>
      <c r="U72">
        <v>98</v>
      </c>
      <c r="V72">
        <v>0</v>
      </c>
      <c r="W72">
        <v>0</v>
      </c>
      <c r="X72">
        <v>7</v>
      </c>
      <c r="Y72">
        <v>5</v>
      </c>
      <c r="Z72">
        <v>11</v>
      </c>
      <c r="AA72">
        <v>5</v>
      </c>
      <c r="AB72">
        <v>11</v>
      </c>
    </row>
    <row r="73" spans="1:28" x14ac:dyDescent="0.3">
      <c r="A73" t="b">
        <v>1</v>
      </c>
      <c r="B73" t="b">
        <v>1</v>
      </c>
      <c r="C73">
        <v>9</v>
      </c>
      <c r="D73" t="s">
        <v>391</v>
      </c>
      <c r="E73" t="b">
        <v>1</v>
      </c>
      <c r="F73">
        <v>133</v>
      </c>
      <c r="G73" t="s">
        <v>268</v>
      </c>
      <c r="H73" t="s">
        <v>269</v>
      </c>
      <c r="I73">
        <v>9</v>
      </c>
      <c r="J73">
        <v>0</v>
      </c>
      <c r="K73">
        <v>9</v>
      </c>
      <c r="L73">
        <v>0.81818181818181823</v>
      </c>
      <c r="M73" t="s">
        <v>83</v>
      </c>
      <c r="N73" t="s">
        <v>87</v>
      </c>
      <c r="O73">
        <v>9</v>
      </c>
      <c r="P73" t="s">
        <v>411</v>
      </c>
      <c r="Q73">
        <v>1185055490</v>
      </c>
      <c r="R73" t="b">
        <v>1</v>
      </c>
      <c r="S73">
        <v>175</v>
      </c>
      <c r="T73" t="b">
        <v>0</v>
      </c>
      <c r="U73">
        <v>20</v>
      </c>
      <c r="V73">
        <v>0</v>
      </c>
      <c r="W73">
        <v>-1</v>
      </c>
      <c r="X73">
        <v>8</v>
      </c>
      <c r="Y73">
        <v>7</v>
      </c>
      <c r="Z73">
        <v>11</v>
      </c>
      <c r="AA73">
        <v>8</v>
      </c>
      <c r="AB73">
        <v>43</v>
      </c>
    </row>
    <row r="74" spans="1:28" x14ac:dyDescent="0.3">
      <c r="A74" t="b">
        <v>1</v>
      </c>
      <c r="B74" t="b">
        <v>1</v>
      </c>
      <c r="C74">
        <v>9</v>
      </c>
      <c r="D74" t="s">
        <v>391</v>
      </c>
      <c r="E74" t="b">
        <v>1</v>
      </c>
      <c r="F74">
        <v>165</v>
      </c>
      <c r="G74" t="s">
        <v>315</v>
      </c>
      <c r="H74" t="s">
        <v>135</v>
      </c>
      <c r="I74">
        <v>9</v>
      </c>
      <c r="J74">
        <v>0</v>
      </c>
      <c r="K74">
        <v>9</v>
      </c>
      <c r="L74">
        <v>0.81818181818181823</v>
      </c>
      <c r="M74" t="s">
        <v>83</v>
      </c>
      <c r="N74" t="s">
        <v>87</v>
      </c>
      <c r="O74">
        <v>9</v>
      </c>
      <c r="P74" t="s">
        <v>411</v>
      </c>
      <c r="Q74">
        <v>2093124900</v>
      </c>
      <c r="R74" t="b">
        <v>1</v>
      </c>
      <c r="S74">
        <v>157</v>
      </c>
      <c r="T74" t="b">
        <v>0</v>
      </c>
      <c r="U74">
        <v>20</v>
      </c>
      <c r="V74">
        <v>0</v>
      </c>
      <c r="W74">
        <v>-1</v>
      </c>
      <c r="X74">
        <v>8</v>
      </c>
      <c r="Y74">
        <v>7</v>
      </c>
      <c r="Z74">
        <v>11</v>
      </c>
      <c r="AA74">
        <v>8</v>
      </c>
      <c r="AB74">
        <v>27</v>
      </c>
    </row>
    <row r="75" spans="1:28" x14ac:dyDescent="0.3">
      <c r="A75" t="b">
        <v>1</v>
      </c>
      <c r="B75" t="b">
        <v>1</v>
      </c>
      <c r="C75">
        <v>9</v>
      </c>
      <c r="D75" t="s">
        <v>391</v>
      </c>
      <c r="E75" t="b">
        <v>1</v>
      </c>
      <c r="F75">
        <v>166</v>
      </c>
      <c r="G75" t="s">
        <v>221</v>
      </c>
      <c r="H75" t="s">
        <v>222</v>
      </c>
      <c r="I75">
        <v>9</v>
      </c>
      <c r="J75">
        <v>0</v>
      </c>
      <c r="K75">
        <v>9</v>
      </c>
      <c r="L75">
        <v>0.81818181818181823</v>
      </c>
      <c r="M75" t="s">
        <v>83</v>
      </c>
      <c r="N75" t="s">
        <v>87</v>
      </c>
      <c r="O75">
        <v>9</v>
      </c>
      <c r="P75" t="s">
        <v>412</v>
      </c>
      <c r="Q75">
        <v>659484941</v>
      </c>
      <c r="R75" t="b">
        <v>1</v>
      </c>
      <c r="S75">
        <v>164</v>
      </c>
      <c r="T75" t="b">
        <v>0</v>
      </c>
      <c r="U75">
        <v>20</v>
      </c>
      <c r="V75">
        <v>0</v>
      </c>
      <c r="W75">
        <v>0</v>
      </c>
      <c r="X75">
        <v>6</v>
      </c>
      <c r="Y75">
        <v>5</v>
      </c>
      <c r="Z75">
        <v>11</v>
      </c>
      <c r="AA75">
        <v>8</v>
      </c>
      <c r="AB75">
        <v>43</v>
      </c>
    </row>
    <row r="76" spans="1:28" x14ac:dyDescent="0.3">
      <c r="A76" t="b">
        <v>1</v>
      </c>
      <c r="B76" t="b">
        <v>1</v>
      </c>
      <c r="C76">
        <v>9</v>
      </c>
      <c r="D76" t="s">
        <v>391</v>
      </c>
      <c r="E76" t="b">
        <v>1</v>
      </c>
      <c r="F76">
        <v>39</v>
      </c>
      <c r="G76" t="s">
        <v>374</v>
      </c>
      <c r="H76" t="s">
        <v>269</v>
      </c>
      <c r="I76">
        <v>9</v>
      </c>
      <c r="J76">
        <v>0</v>
      </c>
      <c r="K76">
        <v>9</v>
      </c>
      <c r="L76">
        <v>0.81818181818181823</v>
      </c>
      <c r="M76" t="s">
        <v>83</v>
      </c>
      <c r="N76" t="s">
        <v>82</v>
      </c>
      <c r="O76">
        <v>9</v>
      </c>
      <c r="P76" t="s">
        <v>411</v>
      </c>
      <c r="Q76">
        <v>201178944</v>
      </c>
      <c r="R76" t="b">
        <v>1</v>
      </c>
      <c r="S76">
        <v>186</v>
      </c>
      <c r="T76" t="b">
        <v>0</v>
      </c>
      <c r="U76">
        <v>20</v>
      </c>
      <c r="V76">
        <v>0</v>
      </c>
      <c r="W76">
        <v>-1</v>
      </c>
      <c r="X76">
        <v>9</v>
      </c>
      <c r="Y76">
        <v>7</v>
      </c>
      <c r="Z76">
        <v>11</v>
      </c>
      <c r="AA76">
        <v>8</v>
      </c>
      <c r="AB76">
        <v>27</v>
      </c>
    </row>
    <row r="77" spans="1:28" x14ac:dyDescent="0.3">
      <c r="A77" t="b">
        <v>1</v>
      </c>
      <c r="B77" t="b">
        <v>1</v>
      </c>
      <c r="C77">
        <v>9</v>
      </c>
      <c r="D77" t="s">
        <v>391</v>
      </c>
      <c r="E77" t="b">
        <v>1</v>
      </c>
      <c r="F77">
        <v>192</v>
      </c>
      <c r="G77" t="s">
        <v>570</v>
      </c>
      <c r="H77" t="s">
        <v>288</v>
      </c>
      <c r="I77">
        <v>9</v>
      </c>
      <c r="J77">
        <v>0</v>
      </c>
      <c r="K77">
        <v>9</v>
      </c>
      <c r="L77">
        <v>0.81818181818181823</v>
      </c>
      <c r="M77" t="s">
        <v>81</v>
      </c>
      <c r="N77" t="s">
        <v>87</v>
      </c>
      <c r="O77">
        <v>9</v>
      </c>
      <c r="P77" t="s">
        <v>413</v>
      </c>
      <c r="Q77">
        <v>2119340474</v>
      </c>
      <c r="R77" t="b">
        <v>1</v>
      </c>
      <c r="S77">
        <v>74</v>
      </c>
      <c r="T77" t="b">
        <v>0</v>
      </c>
      <c r="U77">
        <v>20</v>
      </c>
      <c r="V77">
        <v>0</v>
      </c>
      <c r="W77">
        <v>0</v>
      </c>
      <c r="X77">
        <v>9</v>
      </c>
      <c r="Y77">
        <v>8</v>
      </c>
      <c r="Z77">
        <v>11</v>
      </c>
      <c r="AA77">
        <v>8</v>
      </c>
      <c r="AB77">
        <v>27</v>
      </c>
    </row>
    <row r="78" spans="1:28" x14ac:dyDescent="0.3">
      <c r="A78" t="b">
        <v>1</v>
      </c>
      <c r="B78" t="b">
        <v>1</v>
      </c>
      <c r="C78">
        <v>9</v>
      </c>
      <c r="D78" t="s">
        <v>391</v>
      </c>
      <c r="E78" t="b">
        <v>1</v>
      </c>
      <c r="F78">
        <v>103</v>
      </c>
      <c r="G78" t="s">
        <v>186</v>
      </c>
      <c r="H78" t="s">
        <v>252</v>
      </c>
      <c r="I78">
        <v>8</v>
      </c>
      <c r="J78">
        <v>0</v>
      </c>
      <c r="K78">
        <v>8</v>
      </c>
      <c r="L78">
        <v>0.72727272727272729</v>
      </c>
      <c r="M78" t="s">
        <v>81</v>
      </c>
      <c r="N78" t="s">
        <v>87</v>
      </c>
      <c r="O78">
        <v>9</v>
      </c>
      <c r="P78" t="s">
        <v>411</v>
      </c>
      <c r="Q78">
        <v>2074956701</v>
      </c>
      <c r="R78" t="b">
        <v>1</v>
      </c>
      <c r="S78">
        <v>163</v>
      </c>
      <c r="T78" t="b">
        <v>0</v>
      </c>
      <c r="U78">
        <v>20</v>
      </c>
      <c r="V78">
        <v>0</v>
      </c>
      <c r="W78">
        <v>0</v>
      </c>
      <c r="X78">
        <v>6</v>
      </c>
      <c r="Y78">
        <v>6</v>
      </c>
      <c r="Z78">
        <v>11</v>
      </c>
      <c r="AA78">
        <v>7</v>
      </c>
      <c r="AB78">
        <v>29</v>
      </c>
    </row>
    <row r="79" spans="1:28" x14ac:dyDescent="0.3">
      <c r="A79" t="b">
        <v>1</v>
      </c>
      <c r="B79" t="b">
        <v>1</v>
      </c>
      <c r="C79">
        <v>9</v>
      </c>
      <c r="D79" t="s">
        <v>391</v>
      </c>
      <c r="E79" t="b">
        <v>1</v>
      </c>
      <c r="F79">
        <v>239</v>
      </c>
      <c r="G79" t="s">
        <v>88</v>
      </c>
      <c r="H79" t="s">
        <v>332</v>
      </c>
      <c r="I79">
        <v>8</v>
      </c>
      <c r="J79">
        <v>0</v>
      </c>
      <c r="K79">
        <v>8</v>
      </c>
      <c r="L79">
        <v>0.72727272727272729</v>
      </c>
      <c r="M79" t="s">
        <v>83</v>
      </c>
      <c r="N79" t="s">
        <v>87</v>
      </c>
      <c r="O79">
        <v>9</v>
      </c>
      <c r="P79" t="s">
        <v>411</v>
      </c>
      <c r="Q79">
        <v>1932816175</v>
      </c>
      <c r="R79" t="b">
        <v>1</v>
      </c>
      <c r="S79">
        <v>43</v>
      </c>
      <c r="T79" t="b">
        <v>0</v>
      </c>
      <c r="U79">
        <v>20</v>
      </c>
      <c r="V79">
        <v>0</v>
      </c>
      <c r="W79">
        <v>-1</v>
      </c>
      <c r="X79">
        <v>6</v>
      </c>
      <c r="Y79">
        <v>5</v>
      </c>
      <c r="Z79">
        <v>11</v>
      </c>
      <c r="AA79">
        <v>7</v>
      </c>
      <c r="AB79">
        <v>17</v>
      </c>
    </row>
    <row r="80" spans="1:28" x14ac:dyDescent="0.3">
      <c r="A80" t="b">
        <v>1</v>
      </c>
      <c r="B80" t="b">
        <v>1</v>
      </c>
      <c r="C80">
        <v>9</v>
      </c>
      <c r="D80" t="s">
        <v>391</v>
      </c>
      <c r="E80" t="b">
        <v>1</v>
      </c>
      <c r="F80">
        <v>52</v>
      </c>
      <c r="G80" t="s">
        <v>354</v>
      </c>
      <c r="H80" t="s">
        <v>187</v>
      </c>
      <c r="I80">
        <v>8</v>
      </c>
      <c r="J80">
        <v>0</v>
      </c>
      <c r="K80">
        <v>8</v>
      </c>
      <c r="L80">
        <v>0.72727272727272729</v>
      </c>
      <c r="M80" t="s">
        <v>83</v>
      </c>
      <c r="N80" t="s">
        <v>82</v>
      </c>
      <c r="O80">
        <v>9</v>
      </c>
      <c r="P80" t="s">
        <v>411</v>
      </c>
      <c r="Q80">
        <v>1306639423</v>
      </c>
      <c r="R80" t="b">
        <v>1</v>
      </c>
      <c r="S80">
        <v>169</v>
      </c>
      <c r="T80" t="b">
        <v>0</v>
      </c>
      <c r="U80">
        <v>20</v>
      </c>
      <c r="V80">
        <v>0</v>
      </c>
      <c r="W80">
        <v>0</v>
      </c>
      <c r="X80">
        <v>7</v>
      </c>
      <c r="Y80">
        <v>6</v>
      </c>
      <c r="Z80">
        <v>11</v>
      </c>
      <c r="AA80">
        <v>7</v>
      </c>
      <c r="AB80">
        <v>27</v>
      </c>
    </row>
    <row r="81" spans="1:28" x14ac:dyDescent="0.3">
      <c r="A81" t="b">
        <v>1</v>
      </c>
      <c r="B81" t="b">
        <v>1</v>
      </c>
      <c r="C81">
        <v>9</v>
      </c>
      <c r="D81" t="s">
        <v>391</v>
      </c>
      <c r="E81" t="b">
        <v>1</v>
      </c>
      <c r="F81">
        <v>59</v>
      </c>
      <c r="G81" t="s">
        <v>115</v>
      </c>
      <c r="H81" t="s">
        <v>150</v>
      </c>
      <c r="I81">
        <v>8</v>
      </c>
      <c r="J81">
        <v>0</v>
      </c>
      <c r="K81">
        <v>8</v>
      </c>
      <c r="L81">
        <v>0.72727272727272729</v>
      </c>
      <c r="M81" t="s">
        <v>81</v>
      </c>
      <c r="N81" t="s">
        <v>87</v>
      </c>
      <c r="O81">
        <v>9</v>
      </c>
      <c r="P81" t="s">
        <v>411</v>
      </c>
      <c r="Q81">
        <v>559549333</v>
      </c>
      <c r="R81" t="b">
        <v>1</v>
      </c>
      <c r="S81">
        <v>183</v>
      </c>
      <c r="T81" t="b">
        <v>0</v>
      </c>
      <c r="U81">
        <v>20</v>
      </c>
      <c r="V81">
        <v>0</v>
      </c>
      <c r="W81">
        <v>0</v>
      </c>
      <c r="X81">
        <v>8</v>
      </c>
      <c r="Y81">
        <v>7</v>
      </c>
      <c r="Z81">
        <v>11</v>
      </c>
      <c r="AA81">
        <v>7</v>
      </c>
      <c r="AB81">
        <v>25</v>
      </c>
    </row>
    <row r="82" spans="1:28" x14ac:dyDescent="0.3">
      <c r="A82" t="b">
        <v>1</v>
      </c>
      <c r="B82" t="b">
        <v>1</v>
      </c>
      <c r="C82">
        <v>9</v>
      </c>
      <c r="D82" t="s">
        <v>391</v>
      </c>
      <c r="E82" t="b">
        <v>1</v>
      </c>
      <c r="F82">
        <v>156</v>
      </c>
      <c r="G82" t="s">
        <v>304</v>
      </c>
      <c r="H82" t="s">
        <v>216</v>
      </c>
      <c r="I82">
        <v>8</v>
      </c>
      <c r="J82">
        <v>0</v>
      </c>
      <c r="K82">
        <v>8</v>
      </c>
      <c r="L82">
        <v>0.72727272727272729</v>
      </c>
      <c r="M82" t="s">
        <v>81</v>
      </c>
      <c r="N82" t="s">
        <v>82</v>
      </c>
      <c r="O82">
        <v>9</v>
      </c>
      <c r="P82" t="s">
        <v>411</v>
      </c>
      <c r="Q82">
        <v>1695222896</v>
      </c>
      <c r="R82" t="b">
        <v>1</v>
      </c>
      <c r="S82">
        <v>181</v>
      </c>
      <c r="T82" t="b">
        <v>0</v>
      </c>
      <c r="U82">
        <v>20</v>
      </c>
      <c r="V82">
        <v>0</v>
      </c>
      <c r="W82">
        <v>0</v>
      </c>
      <c r="X82">
        <v>7</v>
      </c>
      <c r="Y82">
        <v>6</v>
      </c>
      <c r="Z82">
        <v>11</v>
      </c>
      <c r="AA82">
        <v>7</v>
      </c>
      <c r="AB82">
        <v>29</v>
      </c>
    </row>
    <row r="83" spans="1:28" x14ac:dyDescent="0.3">
      <c r="A83" t="b">
        <v>1</v>
      </c>
      <c r="B83" t="b">
        <v>1</v>
      </c>
      <c r="C83">
        <v>9</v>
      </c>
      <c r="D83" t="s">
        <v>391</v>
      </c>
      <c r="E83" t="b">
        <v>1</v>
      </c>
      <c r="F83">
        <v>48</v>
      </c>
      <c r="G83" t="s">
        <v>145</v>
      </c>
      <c r="H83" t="s">
        <v>284</v>
      </c>
      <c r="I83">
        <v>7</v>
      </c>
      <c r="J83">
        <v>0</v>
      </c>
      <c r="K83">
        <v>7</v>
      </c>
      <c r="L83">
        <v>0.63636363636363635</v>
      </c>
      <c r="M83" t="s">
        <v>83</v>
      </c>
      <c r="N83" t="s">
        <v>87</v>
      </c>
      <c r="O83">
        <v>9</v>
      </c>
      <c r="P83" t="s">
        <v>412</v>
      </c>
      <c r="Q83">
        <v>305055505</v>
      </c>
      <c r="R83" t="b">
        <v>1</v>
      </c>
      <c r="S83">
        <v>135</v>
      </c>
      <c r="T83" t="b">
        <v>0</v>
      </c>
      <c r="U83">
        <v>20</v>
      </c>
      <c r="V83">
        <v>0</v>
      </c>
      <c r="W83">
        <v>0</v>
      </c>
      <c r="X83">
        <v>8</v>
      </c>
      <c r="Y83">
        <v>6</v>
      </c>
      <c r="Z83">
        <v>11</v>
      </c>
      <c r="AA83">
        <v>6</v>
      </c>
      <c r="AB83">
        <v>17</v>
      </c>
    </row>
    <row r="84" spans="1:28" x14ac:dyDescent="0.3">
      <c r="A84" t="b">
        <v>1</v>
      </c>
      <c r="B84" t="b">
        <v>1</v>
      </c>
      <c r="C84">
        <v>9</v>
      </c>
      <c r="D84" t="s">
        <v>391</v>
      </c>
      <c r="E84" t="b">
        <v>1</v>
      </c>
      <c r="F84">
        <v>227</v>
      </c>
      <c r="G84" t="s">
        <v>85</v>
      </c>
      <c r="H84" t="s">
        <v>342</v>
      </c>
      <c r="I84">
        <v>7</v>
      </c>
      <c r="J84">
        <v>0</v>
      </c>
      <c r="K84">
        <v>7</v>
      </c>
      <c r="L84">
        <v>0.63636363636363635</v>
      </c>
      <c r="M84" t="s">
        <v>83</v>
      </c>
      <c r="N84" t="s">
        <v>87</v>
      </c>
      <c r="O84">
        <v>9</v>
      </c>
      <c r="P84" t="s">
        <v>411</v>
      </c>
      <c r="Q84">
        <v>977557967</v>
      </c>
      <c r="R84" t="b">
        <v>1</v>
      </c>
      <c r="S84">
        <v>174</v>
      </c>
      <c r="T84" t="b">
        <v>0</v>
      </c>
      <c r="U84">
        <v>20</v>
      </c>
      <c r="V84">
        <v>0</v>
      </c>
      <c r="W84">
        <v>-1</v>
      </c>
      <c r="X84">
        <v>10</v>
      </c>
      <c r="Y84">
        <v>8</v>
      </c>
      <c r="Z84">
        <v>11</v>
      </c>
      <c r="AA84">
        <v>6</v>
      </c>
      <c r="AB84">
        <v>19</v>
      </c>
    </row>
    <row r="85" spans="1:28" x14ac:dyDescent="0.3">
      <c r="A85" t="b">
        <v>1</v>
      </c>
      <c r="B85" t="b">
        <v>1</v>
      </c>
      <c r="C85">
        <v>9</v>
      </c>
      <c r="D85" t="s">
        <v>391</v>
      </c>
      <c r="E85" t="b">
        <v>1</v>
      </c>
      <c r="F85">
        <v>182</v>
      </c>
      <c r="G85" t="s">
        <v>273</v>
      </c>
      <c r="H85" t="s">
        <v>274</v>
      </c>
      <c r="I85">
        <v>7</v>
      </c>
      <c r="J85">
        <v>0</v>
      </c>
      <c r="K85">
        <v>7</v>
      </c>
      <c r="L85">
        <v>0.63636363636363635</v>
      </c>
      <c r="M85" t="s">
        <v>83</v>
      </c>
      <c r="N85" t="s">
        <v>87</v>
      </c>
      <c r="O85">
        <v>9</v>
      </c>
      <c r="P85" t="s">
        <v>411</v>
      </c>
      <c r="Q85">
        <v>120451959</v>
      </c>
      <c r="R85" t="b">
        <v>1</v>
      </c>
      <c r="S85">
        <v>183</v>
      </c>
      <c r="T85" t="b">
        <v>0</v>
      </c>
      <c r="U85">
        <v>98</v>
      </c>
      <c r="V85">
        <v>0</v>
      </c>
      <c r="W85">
        <v>0</v>
      </c>
      <c r="X85">
        <v>9</v>
      </c>
      <c r="Y85">
        <v>7</v>
      </c>
      <c r="Z85">
        <v>11</v>
      </c>
      <c r="AA85">
        <v>7</v>
      </c>
      <c r="AB85">
        <v>33</v>
      </c>
    </row>
    <row r="86" spans="1:28" x14ac:dyDescent="0.3">
      <c r="A86" t="b">
        <v>1</v>
      </c>
      <c r="B86" t="b">
        <v>1</v>
      </c>
      <c r="C86">
        <v>9</v>
      </c>
      <c r="D86" t="s">
        <v>391</v>
      </c>
      <c r="E86" t="b">
        <v>1</v>
      </c>
      <c r="F86">
        <v>105</v>
      </c>
      <c r="G86" t="s">
        <v>145</v>
      </c>
      <c r="H86" t="s">
        <v>146</v>
      </c>
      <c r="I86">
        <v>7</v>
      </c>
      <c r="J86">
        <v>0</v>
      </c>
      <c r="K86">
        <v>7</v>
      </c>
      <c r="L86">
        <v>0.63636363636363635</v>
      </c>
      <c r="M86" t="s">
        <v>83</v>
      </c>
      <c r="N86" t="s">
        <v>82</v>
      </c>
      <c r="O86">
        <v>9</v>
      </c>
      <c r="P86" t="s">
        <v>411</v>
      </c>
      <c r="Q86">
        <v>461448440</v>
      </c>
      <c r="R86" t="b">
        <v>1</v>
      </c>
      <c r="S86">
        <v>159</v>
      </c>
      <c r="T86" t="b">
        <v>0</v>
      </c>
      <c r="U86">
        <v>20</v>
      </c>
      <c r="V86">
        <v>0</v>
      </c>
      <c r="W86">
        <v>-1</v>
      </c>
      <c r="X86">
        <v>6</v>
      </c>
      <c r="Y86">
        <v>6</v>
      </c>
      <c r="Z86">
        <v>11</v>
      </c>
      <c r="AA86">
        <v>6</v>
      </c>
      <c r="AB86">
        <v>15</v>
      </c>
    </row>
    <row r="87" spans="1:28" x14ac:dyDescent="0.3">
      <c r="A87" t="b">
        <v>1</v>
      </c>
      <c r="B87" t="b">
        <v>1</v>
      </c>
      <c r="C87">
        <v>9</v>
      </c>
      <c r="D87" t="s">
        <v>391</v>
      </c>
      <c r="E87" t="b">
        <v>1</v>
      </c>
      <c r="F87">
        <v>34</v>
      </c>
      <c r="G87" t="s">
        <v>339</v>
      </c>
      <c r="H87" t="s">
        <v>127</v>
      </c>
      <c r="I87">
        <v>6</v>
      </c>
      <c r="J87">
        <v>0</v>
      </c>
      <c r="K87">
        <v>6</v>
      </c>
      <c r="L87">
        <v>0.54545454545454541</v>
      </c>
      <c r="M87" t="s">
        <v>81</v>
      </c>
      <c r="N87" t="s">
        <v>87</v>
      </c>
      <c r="O87">
        <v>9</v>
      </c>
      <c r="P87" t="s">
        <v>412</v>
      </c>
      <c r="Q87">
        <v>648805477</v>
      </c>
      <c r="R87" t="b">
        <v>1</v>
      </c>
      <c r="S87">
        <v>139</v>
      </c>
      <c r="T87" t="b">
        <v>0</v>
      </c>
      <c r="U87">
        <v>98</v>
      </c>
      <c r="V87">
        <v>0</v>
      </c>
      <c r="W87">
        <v>-1</v>
      </c>
      <c r="X87">
        <v>5</v>
      </c>
      <c r="Y87">
        <v>5</v>
      </c>
      <c r="Z87">
        <v>11</v>
      </c>
      <c r="AA87">
        <v>6</v>
      </c>
      <c r="AB87">
        <v>21</v>
      </c>
    </row>
    <row r="88" spans="1:28" x14ac:dyDescent="0.3">
      <c r="A88" t="b">
        <v>1</v>
      </c>
      <c r="B88" t="b">
        <v>1</v>
      </c>
      <c r="C88">
        <v>9</v>
      </c>
      <c r="D88" t="s">
        <v>391</v>
      </c>
      <c r="E88" t="b">
        <v>1</v>
      </c>
      <c r="F88">
        <v>229</v>
      </c>
      <c r="G88" t="s">
        <v>345</v>
      </c>
      <c r="H88" t="s">
        <v>342</v>
      </c>
      <c r="I88">
        <v>6</v>
      </c>
      <c r="J88">
        <v>0</v>
      </c>
      <c r="K88">
        <v>6</v>
      </c>
      <c r="L88">
        <v>0.54545454545454541</v>
      </c>
      <c r="M88" t="s">
        <v>83</v>
      </c>
      <c r="N88" t="s">
        <v>87</v>
      </c>
      <c r="O88">
        <v>9</v>
      </c>
      <c r="P88" t="s">
        <v>411</v>
      </c>
      <c r="Q88">
        <v>398230788</v>
      </c>
      <c r="V88">
        <v>0</v>
      </c>
      <c r="W88">
        <v>0</v>
      </c>
      <c r="X88">
        <v>6</v>
      </c>
      <c r="Y88">
        <v>5</v>
      </c>
      <c r="Z88">
        <v>11</v>
      </c>
      <c r="AA88">
        <v>5</v>
      </c>
      <c r="AB88">
        <v>11</v>
      </c>
    </row>
    <row r="89" spans="1:28" x14ac:dyDescent="0.3">
      <c r="A89" t="b">
        <v>1</v>
      </c>
      <c r="B89" t="b">
        <v>1</v>
      </c>
      <c r="C89">
        <v>9</v>
      </c>
      <c r="D89" t="s">
        <v>391</v>
      </c>
      <c r="E89" t="b">
        <v>1</v>
      </c>
      <c r="F89">
        <v>63</v>
      </c>
      <c r="G89" t="s">
        <v>297</v>
      </c>
      <c r="H89" t="s">
        <v>253</v>
      </c>
      <c r="I89">
        <v>6</v>
      </c>
      <c r="J89">
        <v>0</v>
      </c>
      <c r="K89">
        <v>6</v>
      </c>
      <c r="L89">
        <v>0.54545454545454541</v>
      </c>
      <c r="M89" t="s">
        <v>83</v>
      </c>
      <c r="N89" t="s">
        <v>87</v>
      </c>
      <c r="O89">
        <v>9</v>
      </c>
      <c r="P89" t="s">
        <v>411</v>
      </c>
      <c r="Q89">
        <v>1787310453</v>
      </c>
      <c r="R89" t="b">
        <v>0</v>
      </c>
      <c r="S89">
        <v>0</v>
      </c>
      <c r="T89" t="b">
        <v>0</v>
      </c>
      <c r="U89">
        <v>20</v>
      </c>
      <c r="V89">
        <v>0</v>
      </c>
      <c r="W89">
        <v>0</v>
      </c>
      <c r="X89">
        <v>6</v>
      </c>
      <c r="Y89">
        <v>5</v>
      </c>
      <c r="Z89">
        <v>11</v>
      </c>
      <c r="AA89">
        <v>5</v>
      </c>
      <c r="AB89">
        <v>11</v>
      </c>
    </row>
    <row r="90" spans="1:28" x14ac:dyDescent="0.3">
      <c r="A90" t="b">
        <v>1</v>
      </c>
      <c r="B90" t="b">
        <v>1</v>
      </c>
      <c r="C90">
        <v>9</v>
      </c>
      <c r="D90" t="s">
        <v>391</v>
      </c>
      <c r="E90" t="b">
        <v>1</v>
      </c>
      <c r="F90">
        <v>123</v>
      </c>
      <c r="G90" t="s">
        <v>148</v>
      </c>
      <c r="H90" t="s">
        <v>149</v>
      </c>
      <c r="I90">
        <v>5</v>
      </c>
      <c r="J90">
        <v>0</v>
      </c>
      <c r="K90">
        <v>5</v>
      </c>
      <c r="L90">
        <v>0.45454545454545453</v>
      </c>
      <c r="M90" t="s">
        <v>83</v>
      </c>
      <c r="N90" t="s">
        <v>87</v>
      </c>
      <c r="O90">
        <v>9</v>
      </c>
      <c r="P90" t="s">
        <v>411</v>
      </c>
      <c r="Q90">
        <v>966484364</v>
      </c>
      <c r="R90" t="b">
        <v>1</v>
      </c>
      <c r="S90">
        <v>218</v>
      </c>
      <c r="T90" t="b">
        <v>0</v>
      </c>
      <c r="U90">
        <v>20</v>
      </c>
      <c r="V90">
        <v>0</v>
      </c>
      <c r="W90">
        <v>0</v>
      </c>
      <c r="X90">
        <v>7</v>
      </c>
      <c r="Y90">
        <v>6</v>
      </c>
      <c r="Z90">
        <v>11</v>
      </c>
      <c r="AA90">
        <v>4</v>
      </c>
      <c r="AB90">
        <v>-1</v>
      </c>
    </row>
    <row r="91" spans="1:28" x14ac:dyDescent="0.3">
      <c r="A91" t="b">
        <v>1</v>
      </c>
      <c r="B91" t="b">
        <v>1</v>
      </c>
      <c r="C91">
        <v>9</v>
      </c>
      <c r="D91" t="s">
        <v>391</v>
      </c>
      <c r="E91" t="b">
        <v>1</v>
      </c>
      <c r="F91">
        <v>140</v>
      </c>
      <c r="G91" t="s">
        <v>207</v>
      </c>
      <c r="H91" t="s">
        <v>208</v>
      </c>
      <c r="I91">
        <v>5</v>
      </c>
      <c r="J91">
        <v>0</v>
      </c>
      <c r="K91">
        <v>5</v>
      </c>
      <c r="L91">
        <v>0.45454545454545453</v>
      </c>
      <c r="M91" t="s">
        <v>81</v>
      </c>
      <c r="N91" t="s">
        <v>82</v>
      </c>
      <c r="O91">
        <v>9</v>
      </c>
      <c r="P91" t="s">
        <v>411</v>
      </c>
      <c r="Q91">
        <v>1627133303</v>
      </c>
      <c r="R91" t="b">
        <v>1</v>
      </c>
      <c r="S91">
        <v>186</v>
      </c>
      <c r="T91" t="b">
        <v>0</v>
      </c>
      <c r="U91">
        <v>20</v>
      </c>
      <c r="V91">
        <v>0</v>
      </c>
      <c r="W91">
        <v>0</v>
      </c>
      <c r="X91">
        <v>6</v>
      </c>
      <c r="Y91">
        <v>5</v>
      </c>
      <c r="Z91">
        <v>11</v>
      </c>
      <c r="AA91">
        <v>4</v>
      </c>
      <c r="AB91">
        <v>5</v>
      </c>
    </row>
    <row r="92" spans="1:28" x14ac:dyDescent="0.3">
      <c r="A92" t="b">
        <v>1</v>
      </c>
      <c r="B92" t="b">
        <v>1</v>
      </c>
      <c r="C92">
        <v>23</v>
      </c>
      <c r="D92" t="s">
        <v>534</v>
      </c>
      <c r="E92" t="b">
        <v>1</v>
      </c>
      <c r="F92">
        <v>27</v>
      </c>
      <c r="G92" t="s">
        <v>132</v>
      </c>
      <c r="H92" t="s">
        <v>133</v>
      </c>
      <c r="I92">
        <v>10</v>
      </c>
      <c r="J92">
        <v>0</v>
      </c>
      <c r="K92">
        <v>10</v>
      </c>
      <c r="L92">
        <v>0.90909090909090906</v>
      </c>
      <c r="M92" t="s">
        <v>83</v>
      </c>
      <c r="N92" t="s">
        <v>82</v>
      </c>
      <c r="O92">
        <v>12</v>
      </c>
      <c r="P92" t="s">
        <v>411</v>
      </c>
      <c r="Q92">
        <v>1804244120</v>
      </c>
      <c r="R92" t="b">
        <v>1</v>
      </c>
      <c r="S92">
        <v>145</v>
      </c>
      <c r="T92" t="b">
        <v>0</v>
      </c>
      <c r="U92">
        <v>1</v>
      </c>
      <c r="V92">
        <v>0</v>
      </c>
      <c r="W92">
        <v>0</v>
      </c>
      <c r="X92">
        <v>10</v>
      </c>
      <c r="Y92">
        <v>8</v>
      </c>
      <c r="Z92">
        <v>11</v>
      </c>
      <c r="AA92">
        <v>8</v>
      </c>
      <c r="AB92">
        <v>43</v>
      </c>
    </row>
    <row r="93" spans="1:28" x14ac:dyDescent="0.3">
      <c r="A93" t="b">
        <v>1</v>
      </c>
      <c r="B93" t="b">
        <v>1</v>
      </c>
      <c r="C93">
        <v>23</v>
      </c>
      <c r="D93" t="s">
        <v>534</v>
      </c>
      <c r="E93" t="b">
        <v>1</v>
      </c>
      <c r="F93">
        <v>39</v>
      </c>
      <c r="G93" t="s">
        <v>374</v>
      </c>
      <c r="H93" t="s">
        <v>269</v>
      </c>
      <c r="I93">
        <v>9</v>
      </c>
      <c r="J93">
        <v>0</v>
      </c>
      <c r="K93">
        <v>9</v>
      </c>
      <c r="L93">
        <v>0.81818181818181823</v>
      </c>
      <c r="M93" t="s">
        <v>83</v>
      </c>
      <c r="N93" t="s">
        <v>82</v>
      </c>
      <c r="O93">
        <v>9</v>
      </c>
      <c r="P93" t="s">
        <v>411</v>
      </c>
      <c r="Q93">
        <v>1832400910</v>
      </c>
      <c r="R93" t="b">
        <v>1</v>
      </c>
      <c r="S93">
        <v>186</v>
      </c>
      <c r="T93" t="b">
        <v>0</v>
      </c>
      <c r="U93">
        <v>20</v>
      </c>
      <c r="V93">
        <v>0</v>
      </c>
      <c r="W93">
        <v>-1</v>
      </c>
      <c r="X93">
        <v>9</v>
      </c>
      <c r="Y93">
        <v>7</v>
      </c>
      <c r="Z93">
        <v>11</v>
      </c>
      <c r="AA93">
        <v>8</v>
      </c>
      <c r="AB93">
        <v>27</v>
      </c>
    </row>
    <row r="94" spans="1:28" x14ac:dyDescent="0.3">
      <c r="A94" t="b">
        <v>1</v>
      </c>
      <c r="B94" t="b">
        <v>1</v>
      </c>
      <c r="C94">
        <v>23</v>
      </c>
      <c r="D94" t="s">
        <v>534</v>
      </c>
      <c r="E94" t="b">
        <v>1</v>
      </c>
      <c r="F94">
        <v>110</v>
      </c>
      <c r="G94" t="s">
        <v>218</v>
      </c>
      <c r="H94" t="s">
        <v>219</v>
      </c>
      <c r="I94">
        <v>9</v>
      </c>
      <c r="J94">
        <v>0</v>
      </c>
      <c r="K94">
        <v>9</v>
      </c>
      <c r="L94">
        <v>0.81818181818181823</v>
      </c>
      <c r="M94" t="s">
        <v>83</v>
      </c>
      <c r="N94" t="s">
        <v>82</v>
      </c>
      <c r="O94">
        <v>13</v>
      </c>
      <c r="P94" t="s">
        <v>411</v>
      </c>
      <c r="Q94">
        <v>400959565</v>
      </c>
      <c r="R94" t="b">
        <v>1</v>
      </c>
      <c r="S94">
        <v>176</v>
      </c>
      <c r="T94" t="b">
        <v>0</v>
      </c>
      <c r="U94">
        <v>1</v>
      </c>
      <c r="V94">
        <v>0</v>
      </c>
      <c r="W94">
        <v>-1</v>
      </c>
      <c r="X94">
        <v>9</v>
      </c>
      <c r="Y94">
        <v>7</v>
      </c>
      <c r="Z94">
        <v>11</v>
      </c>
      <c r="AA94">
        <v>7</v>
      </c>
      <c r="AB94">
        <v>37</v>
      </c>
    </row>
    <row r="95" spans="1:28" x14ac:dyDescent="0.3">
      <c r="A95" t="b">
        <v>1</v>
      </c>
      <c r="B95" t="b">
        <v>1</v>
      </c>
      <c r="C95">
        <v>23</v>
      </c>
      <c r="D95" t="s">
        <v>534</v>
      </c>
      <c r="E95" t="b">
        <v>1</v>
      </c>
      <c r="F95">
        <v>52</v>
      </c>
      <c r="G95" t="s">
        <v>354</v>
      </c>
      <c r="H95" t="s">
        <v>187</v>
      </c>
      <c r="I95">
        <v>8</v>
      </c>
      <c r="J95">
        <v>0</v>
      </c>
      <c r="K95">
        <v>8</v>
      </c>
      <c r="L95">
        <v>0.72727272727272729</v>
      </c>
      <c r="M95" t="s">
        <v>83</v>
      </c>
      <c r="N95" t="s">
        <v>82</v>
      </c>
      <c r="O95">
        <v>9</v>
      </c>
      <c r="P95" t="s">
        <v>411</v>
      </c>
      <c r="Q95">
        <v>2107812941</v>
      </c>
      <c r="R95" t="b">
        <v>1</v>
      </c>
      <c r="S95">
        <v>169</v>
      </c>
      <c r="T95" t="b">
        <v>0</v>
      </c>
      <c r="U95">
        <v>20</v>
      </c>
      <c r="V95">
        <v>0</v>
      </c>
      <c r="W95">
        <v>0</v>
      </c>
      <c r="X95">
        <v>7</v>
      </c>
      <c r="Y95">
        <v>6</v>
      </c>
      <c r="Z95">
        <v>11</v>
      </c>
      <c r="AA95">
        <v>7</v>
      </c>
      <c r="AB95">
        <v>27</v>
      </c>
    </row>
    <row r="96" spans="1:28" x14ac:dyDescent="0.3">
      <c r="A96" t="b">
        <v>1</v>
      </c>
      <c r="B96" t="b">
        <v>1</v>
      </c>
      <c r="C96">
        <v>23</v>
      </c>
      <c r="D96" t="s">
        <v>534</v>
      </c>
      <c r="E96" t="b">
        <v>1</v>
      </c>
      <c r="F96">
        <v>96</v>
      </c>
      <c r="G96" t="s">
        <v>566</v>
      </c>
      <c r="H96" t="s">
        <v>210</v>
      </c>
      <c r="I96">
        <v>7</v>
      </c>
      <c r="J96">
        <v>0</v>
      </c>
      <c r="K96">
        <v>7</v>
      </c>
      <c r="L96">
        <v>0.63636363636363635</v>
      </c>
      <c r="M96" t="s">
        <v>81</v>
      </c>
      <c r="N96" t="s">
        <v>82</v>
      </c>
      <c r="O96">
        <v>7</v>
      </c>
      <c r="P96" t="s">
        <v>411</v>
      </c>
      <c r="Q96">
        <v>423201405</v>
      </c>
      <c r="R96" t="b">
        <v>1</v>
      </c>
      <c r="S96">
        <v>165</v>
      </c>
      <c r="T96" t="b">
        <v>0</v>
      </c>
      <c r="U96">
        <v>98</v>
      </c>
      <c r="V96">
        <v>0</v>
      </c>
      <c r="W96">
        <v>0</v>
      </c>
      <c r="X96">
        <v>5</v>
      </c>
      <c r="Y96">
        <v>4</v>
      </c>
      <c r="Z96">
        <v>11</v>
      </c>
      <c r="AA96">
        <v>7</v>
      </c>
      <c r="AB96">
        <v>33</v>
      </c>
    </row>
    <row r="97" spans="1:28" x14ac:dyDescent="0.3">
      <c r="A97" t="b">
        <v>1</v>
      </c>
      <c r="B97" t="b">
        <v>1</v>
      </c>
      <c r="C97">
        <v>23</v>
      </c>
      <c r="D97" t="s">
        <v>534</v>
      </c>
      <c r="E97" t="b">
        <v>1</v>
      </c>
      <c r="F97">
        <v>185</v>
      </c>
      <c r="G97" t="s">
        <v>247</v>
      </c>
      <c r="H97" t="s">
        <v>210</v>
      </c>
      <c r="I97">
        <v>7</v>
      </c>
      <c r="J97">
        <v>0</v>
      </c>
      <c r="K97">
        <v>7</v>
      </c>
      <c r="L97">
        <v>0.63636363636363635</v>
      </c>
      <c r="M97" t="s">
        <v>83</v>
      </c>
      <c r="N97" t="s">
        <v>82</v>
      </c>
      <c r="O97">
        <v>10</v>
      </c>
      <c r="P97" t="s">
        <v>411</v>
      </c>
      <c r="Q97">
        <v>945886586</v>
      </c>
      <c r="R97" t="b">
        <v>1</v>
      </c>
      <c r="S97">
        <v>182</v>
      </c>
      <c r="T97" t="b">
        <v>0</v>
      </c>
      <c r="U97">
        <v>20</v>
      </c>
      <c r="V97">
        <v>0</v>
      </c>
      <c r="W97">
        <v>0</v>
      </c>
      <c r="X97">
        <v>5</v>
      </c>
      <c r="Y97">
        <v>4</v>
      </c>
      <c r="Z97">
        <v>11</v>
      </c>
      <c r="AA97">
        <v>6</v>
      </c>
      <c r="AB97">
        <v>29</v>
      </c>
    </row>
    <row r="98" spans="1:28" x14ac:dyDescent="0.3">
      <c r="A98" t="b">
        <v>1</v>
      </c>
      <c r="B98" t="b">
        <v>1</v>
      </c>
      <c r="C98">
        <v>23</v>
      </c>
      <c r="D98" t="s">
        <v>534</v>
      </c>
      <c r="E98" t="b">
        <v>1</v>
      </c>
      <c r="F98">
        <v>152</v>
      </c>
      <c r="G98" t="s">
        <v>121</v>
      </c>
      <c r="H98" t="s">
        <v>291</v>
      </c>
      <c r="I98">
        <v>7</v>
      </c>
      <c r="J98">
        <v>0</v>
      </c>
      <c r="K98">
        <v>7</v>
      </c>
      <c r="L98">
        <v>0.63636363636363635</v>
      </c>
      <c r="M98" t="s">
        <v>83</v>
      </c>
      <c r="N98" t="s">
        <v>82</v>
      </c>
      <c r="O98">
        <v>7</v>
      </c>
      <c r="P98" t="s">
        <v>411</v>
      </c>
      <c r="Q98">
        <v>157037950</v>
      </c>
      <c r="R98" t="b">
        <v>1</v>
      </c>
      <c r="S98">
        <v>160</v>
      </c>
      <c r="T98" t="b">
        <v>0</v>
      </c>
      <c r="U98">
        <v>20</v>
      </c>
      <c r="V98">
        <v>0</v>
      </c>
      <c r="W98">
        <v>0</v>
      </c>
      <c r="X98">
        <v>7</v>
      </c>
      <c r="Y98">
        <v>6</v>
      </c>
      <c r="Z98">
        <v>11</v>
      </c>
      <c r="AA98">
        <v>6</v>
      </c>
      <c r="AB98">
        <v>19</v>
      </c>
    </row>
    <row r="99" spans="1:28" x14ac:dyDescent="0.3">
      <c r="A99" t="b">
        <v>1</v>
      </c>
      <c r="B99" t="b">
        <v>1</v>
      </c>
      <c r="C99">
        <v>23</v>
      </c>
      <c r="D99" t="s">
        <v>534</v>
      </c>
      <c r="E99" t="b">
        <v>1</v>
      </c>
      <c r="F99">
        <v>18</v>
      </c>
      <c r="G99" t="s">
        <v>138</v>
      </c>
      <c r="H99" t="s">
        <v>133</v>
      </c>
      <c r="I99">
        <v>6</v>
      </c>
      <c r="J99">
        <v>0</v>
      </c>
      <c r="K99">
        <v>6</v>
      </c>
      <c r="L99">
        <v>0.54545454545454541</v>
      </c>
      <c r="M99" t="s">
        <v>83</v>
      </c>
      <c r="N99" t="s">
        <v>82</v>
      </c>
      <c r="O99">
        <v>14</v>
      </c>
      <c r="P99" t="s">
        <v>411</v>
      </c>
      <c r="Q99">
        <v>1975419998</v>
      </c>
      <c r="R99" t="b">
        <v>1</v>
      </c>
      <c r="S99">
        <v>164</v>
      </c>
      <c r="T99" t="b">
        <v>0</v>
      </c>
      <c r="U99">
        <v>98</v>
      </c>
      <c r="V99">
        <v>0</v>
      </c>
      <c r="W99">
        <v>-1</v>
      </c>
      <c r="X99">
        <v>9</v>
      </c>
      <c r="Y99">
        <v>7</v>
      </c>
      <c r="Z99">
        <v>11</v>
      </c>
      <c r="AA99">
        <v>6</v>
      </c>
      <c r="AB99">
        <v>17</v>
      </c>
    </row>
    <row r="100" spans="1:28" x14ac:dyDescent="0.3">
      <c r="A100" t="b">
        <v>1</v>
      </c>
      <c r="B100" t="b">
        <v>1</v>
      </c>
      <c r="C100">
        <v>1</v>
      </c>
      <c r="D100" t="s">
        <v>393</v>
      </c>
      <c r="E100" t="b">
        <v>1</v>
      </c>
      <c r="F100">
        <v>136</v>
      </c>
      <c r="G100" t="s">
        <v>163</v>
      </c>
      <c r="H100" t="s">
        <v>172</v>
      </c>
      <c r="I100">
        <v>7</v>
      </c>
      <c r="J100">
        <v>0</v>
      </c>
      <c r="K100">
        <v>7</v>
      </c>
      <c r="L100">
        <v>0.63636363636363635</v>
      </c>
      <c r="M100" t="s">
        <v>83</v>
      </c>
      <c r="N100" t="s">
        <v>87</v>
      </c>
      <c r="O100">
        <v>1</v>
      </c>
      <c r="P100" t="s">
        <v>413</v>
      </c>
      <c r="Q100">
        <v>349430407</v>
      </c>
      <c r="R100" t="b">
        <v>1</v>
      </c>
      <c r="S100">
        <v>178</v>
      </c>
      <c r="T100" t="b">
        <v>0</v>
      </c>
      <c r="U100">
        <v>98</v>
      </c>
      <c r="V100">
        <v>0</v>
      </c>
      <c r="W100">
        <v>-1</v>
      </c>
      <c r="X100">
        <v>6</v>
      </c>
      <c r="Y100">
        <v>5</v>
      </c>
      <c r="Z100">
        <v>11</v>
      </c>
      <c r="AA100">
        <v>7</v>
      </c>
      <c r="AB100">
        <v>27</v>
      </c>
    </row>
    <row r="101" spans="1:28" x14ac:dyDescent="0.3">
      <c r="A101" t="b">
        <v>1</v>
      </c>
      <c r="B101" t="b">
        <v>1</v>
      </c>
      <c r="C101">
        <v>24</v>
      </c>
      <c r="D101" t="s">
        <v>577</v>
      </c>
      <c r="E101" t="b">
        <v>1</v>
      </c>
      <c r="F101">
        <v>189</v>
      </c>
      <c r="G101" t="s">
        <v>421</v>
      </c>
      <c r="H101" t="s">
        <v>567</v>
      </c>
      <c r="I101">
        <v>6</v>
      </c>
      <c r="J101">
        <v>0</v>
      </c>
      <c r="K101">
        <v>6</v>
      </c>
      <c r="L101">
        <v>0.54545454545454541</v>
      </c>
      <c r="M101" t="s">
        <v>83</v>
      </c>
      <c r="N101" t="s">
        <v>82</v>
      </c>
      <c r="O101">
        <v>8</v>
      </c>
      <c r="P101" t="s">
        <v>412</v>
      </c>
      <c r="Q101">
        <v>1903766402</v>
      </c>
      <c r="R101" t="b">
        <v>1</v>
      </c>
      <c r="S101">
        <v>189</v>
      </c>
      <c r="T101" t="b">
        <v>0</v>
      </c>
      <c r="U101">
        <v>98</v>
      </c>
      <c r="V101">
        <v>0</v>
      </c>
      <c r="W101">
        <v>0</v>
      </c>
      <c r="X101">
        <v>7</v>
      </c>
      <c r="Y101">
        <v>7</v>
      </c>
      <c r="Z101">
        <v>11</v>
      </c>
      <c r="AA101">
        <v>6</v>
      </c>
      <c r="AB101">
        <v>21</v>
      </c>
    </row>
    <row r="102" spans="1:28" x14ac:dyDescent="0.3">
      <c r="A102" t="b">
        <v>1</v>
      </c>
      <c r="B102" t="b">
        <v>1</v>
      </c>
      <c r="C102">
        <v>24</v>
      </c>
      <c r="D102" t="s">
        <v>577</v>
      </c>
      <c r="E102" t="b">
        <v>1</v>
      </c>
      <c r="F102">
        <v>146</v>
      </c>
      <c r="G102" t="s">
        <v>419</v>
      </c>
      <c r="H102" t="s">
        <v>567</v>
      </c>
      <c r="I102">
        <v>6</v>
      </c>
      <c r="J102">
        <v>0</v>
      </c>
      <c r="K102">
        <v>6</v>
      </c>
      <c r="L102">
        <v>0.54545454545454541</v>
      </c>
      <c r="M102" t="s">
        <v>83</v>
      </c>
      <c r="N102" t="s">
        <v>82</v>
      </c>
      <c r="O102">
        <v>8</v>
      </c>
      <c r="P102" t="s">
        <v>412</v>
      </c>
      <c r="Q102">
        <v>539631252</v>
      </c>
      <c r="R102" t="b">
        <v>1</v>
      </c>
      <c r="S102">
        <v>218</v>
      </c>
      <c r="T102" t="b">
        <v>0</v>
      </c>
      <c r="U102">
        <v>98</v>
      </c>
      <c r="V102">
        <v>0</v>
      </c>
      <c r="W102">
        <v>-1</v>
      </c>
      <c r="X102">
        <v>6</v>
      </c>
      <c r="Y102">
        <v>6</v>
      </c>
      <c r="Z102">
        <v>11</v>
      </c>
      <c r="AA102">
        <v>6</v>
      </c>
      <c r="AB102">
        <v>21</v>
      </c>
    </row>
    <row r="103" spans="1:28" x14ac:dyDescent="0.3">
      <c r="A103" t="b">
        <v>1</v>
      </c>
      <c r="B103" t="b">
        <v>1</v>
      </c>
      <c r="C103">
        <v>24</v>
      </c>
      <c r="D103" t="s">
        <v>577</v>
      </c>
      <c r="E103" t="b">
        <v>1</v>
      </c>
      <c r="F103">
        <v>301</v>
      </c>
      <c r="G103" t="s">
        <v>556</v>
      </c>
      <c r="H103" t="s">
        <v>557</v>
      </c>
      <c r="I103">
        <v>6</v>
      </c>
      <c r="J103">
        <v>0</v>
      </c>
      <c r="K103">
        <v>6</v>
      </c>
      <c r="L103">
        <v>0.54545454545454541</v>
      </c>
      <c r="M103" t="s">
        <v>81</v>
      </c>
      <c r="N103" t="s">
        <v>82</v>
      </c>
      <c r="O103">
        <v>9</v>
      </c>
      <c r="P103" t="s">
        <v>411</v>
      </c>
      <c r="Q103">
        <v>363428671</v>
      </c>
      <c r="V103">
        <v>0</v>
      </c>
      <c r="W103">
        <v>0</v>
      </c>
      <c r="X103">
        <v>6</v>
      </c>
      <c r="Y103">
        <v>5</v>
      </c>
      <c r="Z103">
        <v>11</v>
      </c>
      <c r="AA103">
        <v>5</v>
      </c>
      <c r="AB103">
        <v>11</v>
      </c>
    </row>
    <row r="104" spans="1:28" x14ac:dyDescent="0.3">
      <c r="A104" t="b">
        <v>1</v>
      </c>
      <c r="B104" t="b">
        <v>1</v>
      </c>
      <c r="C104">
        <v>24</v>
      </c>
      <c r="D104" t="s">
        <v>577</v>
      </c>
      <c r="E104" t="b">
        <v>1</v>
      </c>
      <c r="F104">
        <v>188</v>
      </c>
      <c r="G104" t="s">
        <v>114</v>
      </c>
      <c r="H104" t="s">
        <v>567</v>
      </c>
      <c r="I104">
        <v>5</v>
      </c>
      <c r="J104">
        <v>0</v>
      </c>
      <c r="K104">
        <v>5</v>
      </c>
      <c r="L104">
        <v>0.45454545454545453</v>
      </c>
      <c r="M104" t="s">
        <v>83</v>
      </c>
      <c r="N104" t="s">
        <v>82</v>
      </c>
      <c r="O104">
        <v>8</v>
      </c>
      <c r="P104" t="s">
        <v>412</v>
      </c>
      <c r="Q104">
        <v>176613810</v>
      </c>
      <c r="R104" t="b">
        <v>1</v>
      </c>
      <c r="S104">
        <v>179</v>
      </c>
      <c r="T104" t="b">
        <v>0</v>
      </c>
      <c r="U104">
        <v>20</v>
      </c>
      <c r="V104">
        <v>0</v>
      </c>
      <c r="W104">
        <v>0</v>
      </c>
      <c r="X104">
        <v>6</v>
      </c>
      <c r="Y104">
        <v>6</v>
      </c>
      <c r="Z104">
        <v>11</v>
      </c>
      <c r="AA104">
        <v>4</v>
      </c>
      <c r="AB104">
        <v>-11</v>
      </c>
    </row>
    <row r="105" spans="1:28" x14ac:dyDescent="0.3">
      <c r="A105" t="b">
        <v>1</v>
      </c>
      <c r="B105" t="b">
        <v>1</v>
      </c>
      <c r="C105">
        <v>19</v>
      </c>
      <c r="D105" t="s">
        <v>394</v>
      </c>
      <c r="E105" t="b">
        <v>1</v>
      </c>
      <c r="F105">
        <v>36</v>
      </c>
      <c r="G105" t="s">
        <v>215</v>
      </c>
      <c r="H105" t="s">
        <v>216</v>
      </c>
      <c r="I105">
        <v>8</v>
      </c>
      <c r="J105">
        <v>0</v>
      </c>
      <c r="K105">
        <v>8</v>
      </c>
      <c r="L105">
        <v>0.72727272727272729</v>
      </c>
      <c r="M105" t="s">
        <v>83</v>
      </c>
      <c r="N105" t="s">
        <v>82</v>
      </c>
      <c r="O105">
        <v>11</v>
      </c>
      <c r="P105" t="s">
        <v>412</v>
      </c>
      <c r="Q105">
        <v>1815439938</v>
      </c>
      <c r="R105" t="b">
        <v>1</v>
      </c>
      <c r="S105">
        <v>185</v>
      </c>
      <c r="T105" t="b">
        <v>0</v>
      </c>
      <c r="U105">
        <v>98</v>
      </c>
      <c r="V105">
        <v>0</v>
      </c>
      <c r="W105">
        <v>-1</v>
      </c>
      <c r="X105">
        <v>5</v>
      </c>
      <c r="Y105">
        <v>5</v>
      </c>
      <c r="Z105">
        <v>11</v>
      </c>
      <c r="AA105">
        <v>8</v>
      </c>
      <c r="AB105">
        <v>39</v>
      </c>
    </row>
    <row r="106" spans="1:28" x14ac:dyDescent="0.3">
      <c r="A106" t="b">
        <v>1</v>
      </c>
      <c r="B106" t="b">
        <v>1</v>
      </c>
      <c r="C106">
        <v>19</v>
      </c>
      <c r="D106" t="s">
        <v>394</v>
      </c>
      <c r="E106" t="b">
        <v>1</v>
      </c>
      <c r="F106">
        <v>246</v>
      </c>
      <c r="G106" t="s">
        <v>103</v>
      </c>
      <c r="H106" t="s">
        <v>104</v>
      </c>
      <c r="I106">
        <v>7</v>
      </c>
      <c r="J106">
        <v>0</v>
      </c>
      <c r="K106">
        <v>7</v>
      </c>
      <c r="L106">
        <v>0.63636363636363635</v>
      </c>
      <c r="M106" t="s">
        <v>81</v>
      </c>
      <c r="N106" t="s">
        <v>82</v>
      </c>
      <c r="O106">
        <v>7</v>
      </c>
      <c r="P106" t="s">
        <v>412</v>
      </c>
      <c r="Q106">
        <v>1608024952</v>
      </c>
      <c r="R106" t="b">
        <v>1</v>
      </c>
      <c r="S106">
        <v>100</v>
      </c>
      <c r="T106" t="b">
        <v>0</v>
      </c>
      <c r="U106">
        <v>20</v>
      </c>
      <c r="V106">
        <v>0</v>
      </c>
      <c r="W106">
        <v>0</v>
      </c>
      <c r="X106">
        <v>6</v>
      </c>
      <c r="Y106">
        <v>5</v>
      </c>
      <c r="Z106">
        <v>11</v>
      </c>
      <c r="AA106">
        <v>6</v>
      </c>
      <c r="AB106">
        <v>13</v>
      </c>
    </row>
    <row r="107" spans="1:28" x14ac:dyDescent="0.3">
      <c r="A107" t="b">
        <v>1</v>
      </c>
      <c r="B107" t="b">
        <v>1</v>
      </c>
      <c r="C107">
        <v>19</v>
      </c>
      <c r="D107" t="s">
        <v>394</v>
      </c>
      <c r="E107" t="b">
        <v>1</v>
      </c>
      <c r="F107">
        <v>115</v>
      </c>
      <c r="G107" t="s">
        <v>571</v>
      </c>
      <c r="H107" t="s">
        <v>572</v>
      </c>
      <c r="I107">
        <v>7</v>
      </c>
      <c r="J107">
        <v>0</v>
      </c>
      <c r="K107">
        <v>7</v>
      </c>
      <c r="L107">
        <v>0.63636363636363635</v>
      </c>
      <c r="M107" t="s">
        <v>81</v>
      </c>
      <c r="N107" t="s">
        <v>82</v>
      </c>
      <c r="O107">
        <v>8</v>
      </c>
      <c r="P107" t="s">
        <v>411</v>
      </c>
      <c r="Q107">
        <v>1814128976</v>
      </c>
      <c r="R107" t="b">
        <v>1</v>
      </c>
      <c r="S107">
        <v>153</v>
      </c>
      <c r="T107" t="b">
        <v>0</v>
      </c>
      <c r="U107">
        <v>98</v>
      </c>
      <c r="V107">
        <v>0</v>
      </c>
      <c r="W107">
        <v>0</v>
      </c>
      <c r="X107">
        <v>7</v>
      </c>
      <c r="Y107">
        <v>6</v>
      </c>
      <c r="Z107">
        <v>11</v>
      </c>
      <c r="AA107">
        <v>7</v>
      </c>
      <c r="AB107">
        <v>35</v>
      </c>
    </row>
    <row r="108" spans="1:28" x14ac:dyDescent="0.3">
      <c r="A108" t="b">
        <v>1</v>
      </c>
      <c r="B108" t="b">
        <v>1</v>
      </c>
      <c r="C108">
        <v>19</v>
      </c>
      <c r="D108" t="s">
        <v>394</v>
      </c>
      <c r="E108" t="b">
        <v>1</v>
      </c>
      <c r="F108">
        <v>146</v>
      </c>
      <c r="G108" t="s">
        <v>419</v>
      </c>
      <c r="H108" t="s">
        <v>567</v>
      </c>
      <c r="I108">
        <v>6</v>
      </c>
      <c r="J108">
        <v>0</v>
      </c>
      <c r="K108">
        <v>6</v>
      </c>
      <c r="L108">
        <v>0.54545454545454541</v>
      </c>
      <c r="M108" t="s">
        <v>83</v>
      </c>
      <c r="N108" t="s">
        <v>82</v>
      </c>
      <c r="O108">
        <v>8</v>
      </c>
      <c r="P108" t="s">
        <v>412</v>
      </c>
      <c r="Q108">
        <v>319094608</v>
      </c>
      <c r="R108" t="b">
        <v>1</v>
      </c>
      <c r="S108">
        <v>218</v>
      </c>
      <c r="T108" t="b">
        <v>0</v>
      </c>
      <c r="U108">
        <v>98</v>
      </c>
      <c r="V108">
        <v>0</v>
      </c>
      <c r="W108">
        <v>-1</v>
      </c>
      <c r="X108">
        <v>6</v>
      </c>
      <c r="Y108">
        <v>6</v>
      </c>
      <c r="Z108">
        <v>11</v>
      </c>
      <c r="AA108">
        <v>6</v>
      </c>
      <c r="AB108">
        <v>21</v>
      </c>
    </row>
    <row r="109" spans="1:28" x14ac:dyDescent="0.3">
      <c r="A109" t="b">
        <v>1</v>
      </c>
      <c r="B109" t="b">
        <v>1</v>
      </c>
      <c r="C109">
        <v>19</v>
      </c>
      <c r="D109" t="s">
        <v>394</v>
      </c>
      <c r="E109" t="b">
        <v>1</v>
      </c>
      <c r="F109">
        <v>242</v>
      </c>
      <c r="G109" t="s">
        <v>122</v>
      </c>
      <c r="H109" t="s">
        <v>123</v>
      </c>
      <c r="I109">
        <v>6</v>
      </c>
      <c r="J109">
        <v>0</v>
      </c>
      <c r="K109">
        <v>6</v>
      </c>
      <c r="L109">
        <v>0.54545454545454541</v>
      </c>
      <c r="M109" t="s">
        <v>81</v>
      </c>
      <c r="N109" t="s">
        <v>82</v>
      </c>
      <c r="O109">
        <v>7</v>
      </c>
      <c r="P109" t="s">
        <v>412</v>
      </c>
      <c r="Q109">
        <v>753531776</v>
      </c>
      <c r="R109" t="b">
        <v>0</v>
      </c>
      <c r="S109">
        <v>0</v>
      </c>
      <c r="T109" t="b">
        <v>0</v>
      </c>
      <c r="U109">
        <v>20</v>
      </c>
      <c r="V109">
        <v>0</v>
      </c>
      <c r="W109">
        <v>0</v>
      </c>
      <c r="X109">
        <v>6</v>
      </c>
      <c r="Y109">
        <v>5</v>
      </c>
      <c r="Z109">
        <v>11</v>
      </c>
      <c r="AA109">
        <v>5</v>
      </c>
      <c r="AB109">
        <v>11</v>
      </c>
    </row>
    <row r="110" spans="1:28" x14ac:dyDescent="0.3">
      <c r="A110" t="b">
        <v>1</v>
      </c>
      <c r="B110" t="b">
        <v>1</v>
      </c>
      <c r="C110">
        <v>19</v>
      </c>
      <c r="D110" t="s">
        <v>394</v>
      </c>
      <c r="E110" t="b">
        <v>1</v>
      </c>
      <c r="F110">
        <v>247</v>
      </c>
      <c r="G110" t="s">
        <v>313</v>
      </c>
      <c r="H110" t="s">
        <v>152</v>
      </c>
      <c r="I110">
        <v>5</v>
      </c>
      <c r="J110">
        <v>0</v>
      </c>
      <c r="K110">
        <v>5</v>
      </c>
      <c r="L110">
        <v>0.45454545454545453</v>
      </c>
      <c r="M110" t="s">
        <v>81</v>
      </c>
      <c r="N110" t="s">
        <v>82</v>
      </c>
      <c r="O110">
        <v>10</v>
      </c>
      <c r="P110" t="s">
        <v>412</v>
      </c>
      <c r="Q110">
        <v>897495480</v>
      </c>
      <c r="R110" t="b">
        <v>1</v>
      </c>
      <c r="S110">
        <v>173</v>
      </c>
      <c r="T110" t="b">
        <v>0</v>
      </c>
      <c r="U110">
        <v>98</v>
      </c>
      <c r="V110">
        <v>0</v>
      </c>
      <c r="W110">
        <v>-1</v>
      </c>
      <c r="X110">
        <v>5</v>
      </c>
      <c r="Y110">
        <v>5</v>
      </c>
      <c r="Z110">
        <v>11</v>
      </c>
      <c r="AA110">
        <v>5</v>
      </c>
      <c r="AB110">
        <v>11</v>
      </c>
    </row>
    <row r="111" spans="1:28" x14ac:dyDescent="0.3">
      <c r="A111" t="b">
        <v>1</v>
      </c>
      <c r="B111" t="b">
        <v>1</v>
      </c>
      <c r="C111">
        <v>8</v>
      </c>
      <c r="D111" t="s">
        <v>395</v>
      </c>
      <c r="E111" t="b">
        <v>1</v>
      </c>
      <c r="F111">
        <v>7</v>
      </c>
      <c r="G111" t="s">
        <v>161</v>
      </c>
      <c r="H111" t="s">
        <v>143</v>
      </c>
      <c r="I111">
        <v>10</v>
      </c>
      <c r="J111">
        <v>0</v>
      </c>
      <c r="K111">
        <v>10</v>
      </c>
      <c r="L111">
        <v>0.90909090909090906</v>
      </c>
      <c r="M111" t="s">
        <v>83</v>
      </c>
      <c r="N111" t="s">
        <v>82</v>
      </c>
      <c r="O111">
        <v>8</v>
      </c>
      <c r="P111" t="s">
        <v>411</v>
      </c>
      <c r="Q111">
        <v>436605154</v>
      </c>
      <c r="R111" t="b">
        <v>1</v>
      </c>
      <c r="S111">
        <v>187</v>
      </c>
      <c r="T111" t="b">
        <v>0</v>
      </c>
      <c r="U111">
        <v>1</v>
      </c>
      <c r="V111">
        <v>0</v>
      </c>
      <c r="W111">
        <v>-1</v>
      </c>
      <c r="X111">
        <v>7</v>
      </c>
      <c r="Y111">
        <v>6</v>
      </c>
      <c r="Z111">
        <v>11</v>
      </c>
      <c r="AA111">
        <v>8</v>
      </c>
      <c r="AB111">
        <v>31</v>
      </c>
    </row>
    <row r="112" spans="1:28" x14ac:dyDescent="0.3">
      <c r="A112" t="b">
        <v>1</v>
      </c>
      <c r="B112" t="b">
        <v>1</v>
      </c>
      <c r="C112">
        <v>8</v>
      </c>
      <c r="D112" t="s">
        <v>395</v>
      </c>
      <c r="E112" t="b">
        <v>1</v>
      </c>
      <c r="F112">
        <v>46</v>
      </c>
      <c r="G112" t="s">
        <v>370</v>
      </c>
      <c r="H112" t="s">
        <v>294</v>
      </c>
      <c r="I112">
        <v>8</v>
      </c>
      <c r="J112">
        <v>0</v>
      </c>
      <c r="K112">
        <v>8</v>
      </c>
      <c r="L112">
        <v>0.72727272727272729</v>
      </c>
      <c r="M112" t="s">
        <v>81</v>
      </c>
      <c r="N112" t="s">
        <v>82</v>
      </c>
      <c r="O112">
        <v>8</v>
      </c>
      <c r="P112" t="s">
        <v>411</v>
      </c>
      <c r="Q112">
        <v>1420252975</v>
      </c>
      <c r="R112" t="b">
        <v>1</v>
      </c>
      <c r="S112">
        <v>169</v>
      </c>
      <c r="T112" t="b">
        <v>0</v>
      </c>
      <c r="U112">
        <v>98</v>
      </c>
      <c r="V112">
        <v>0</v>
      </c>
      <c r="W112">
        <v>-1</v>
      </c>
      <c r="X112">
        <v>7</v>
      </c>
      <c r="Y112">
        <v>7</v>
      </c>
      <c r="Z112">
        <v>11</v>
      </c>
      <c r="AA112">
        <v>8</v>
      </c>
      <c r="AB112">
        <v>41</v>
      </c>
    </row>
    <row r="113" spans="1:28" x14ac:dyDescent="0.3">
      <c r="A113" t="b">
        <v>1</v>
      </c>
      <c r="B113" t="b">
        <v>1</v>
      </c>
      <c r="C113">
        <v>8</v>
      </c>
      <c r="D113" t="s">
        <v>395</v>
      </c>
      <c r="E113" t="b">
        <v>1</v>
      </c>
      <c r="F113">
        <v>83</v>
      </c>
      <c r="G113" t="s">
        <v>293</v>
      </c>
      <c r="H113" t="s">
        <v>127</v>
      </c>
      <c r="I113">
        <v>8</v>
      </c>
      <c r="J113">
        <v>0</v>
      </c>
      <c r="K113">
        <v>8</v>
      </c>
      <c r="L113">
        <v>0.72727272727272729</v>
      </c>
      <c r="M113" t="s">
        <v>81</v>
      </c>
      <c r="N113" t="s">
        <v>82</v>
      </c>
      <c r="O113">
        <v>8</v>
      </c>
      <c r="P113" t="s">
        <v>411</v>
      </c>
      <c r="Q113">
        <v>381617611</v>
      </c>
      <c r="R113" t="b">
        <v>1</v>
      </c>
      <c r="S113">
        <v>187</v>
      </c>
      <c r="T113" t="b">
        <v>0</v>
      </c>
      <c r="U113">
        <v>98</v>
      </c>
      <c r="V113">
        <v>0</v>
      </c>
      <c r="W113">
        <v>0</v>
      </c>
      <c r="X113">
        <v>6</v>
      </c>
      <c r="Y113">
        <v>6</v>
      </c>
      <c r="Z113">
        <v>11</v>
      </c>
      <c r="AA113">
        <v>8</v>
      </c>
      <c r="AB113">
        <v>43</v>
      </c>
    </row>
    <row r="114" spans="1:28" x14ac:dyDescent="0.3">
      <c r="A114" t="b">
        <v>1</v>
      </c>
      <c r="B114" t="b">
        <v>1</v>
      </c>
      <c r="C114">
        <v>8</v>
      </c>
      <c r="D114" t="s">
        <v>395</v>
      </c>
      <c r="E114" t="b">
        <v>1</v>
      </c>
      <c r="F114">
        <v>205</v>
      </c>
      <c r="G114" t="s">
        <v>177</v>
      </c>
      <c r="H114" t="s">
        <v>178</v>
      </c>
      <c r="I114">
        <v>8</v>
      </c>
      <c r="J114">
        <v>0</v>
      </c>
      <c r="K114">
        <v>8</v>
      </c>
      <c r="L114">
        <v>0.72727272727272729</v>
      </c>
      <c r="M114" t="s">
        <v>83</v>
      </c>
      <c r="N114" t="s">
        <v>87</v>
      </c>
      <c r="O114">
        <v>8</v>
      </c>
      <c r="P114" t="s">
        <v>411</v>
      </c>
      <c r="Q114">
        <v>1441664085</v>
      </c>
      <c r="R114" t="b">
        <v>1</v>
      </c>
      <c r="S114">
        <v>167</v>
      </c>
      <c r="T114" t="b">
        <v>0</v>
      </c>
      <c r="U114">
        <v>98</v>
      </c>
      <c r="V114">
        <v>0</v>
      </c>
      <c r="W114">
        <v>0</v>
      </c>
      <c r="X114">
        <v>8</v>
      </c>
      <c r="Y114">
        <v>6</v>
      </c>
      <c r="Z114">
        <v>11</v>
      </c>
      <c r="AA114">
        <v>8</v>
      </c>
      <c r="AB114">
        <v>43</v>
      </c>
    </row>
    <row r="115" spans="1:28" x14ac:dyDescent="0.3">
      <c r="A115" t="b">
        <v>1</v>
      </c>
      <c r="B115" t="b">
        <v>1</v>
      </c>
      <c r="C115">
        <v>8</v>
      </c>
      <c r="D115" t="s">
        <v>395</v>
      </c>
      <c r="E115" t="b">
        <v>1</v>
      </c>
      <c r="F115">
        <v>75</v>
      </c>
      <c r="G115" t="s">
        <v>174</v>
      </c>
      <c r="H115" t="s">
        <v>175</v>
      </c>
      <c r="I115">
        <v>8</v>
      </c>
      <c r="J115">
        <v>0</v>
      </c>
      <c r="K115">
        <v>8</v>
      </c>
      <c r="L115">
        <v>0.72727272727272729</v>
      </c>
      <c r="M115" t="s">
        <v>83</v>
      </c>
      <c r="N115" t="s">
        <v>87</v>
      </c>
      <c r="O115">
        <v>8</v>
      </c>
      <c r="P115" t="s">
        <v>412</v>
      </c>
      <c r="Q115">
        <v>312110958</v>
      </c>
      <c r="R115" t="b">
        <v>1</v>
      </c>
      <c r="S115">
        <v>175</v>
      </c>
      <c r="T115" t="b">
        <v>0</v>
      </c>
      <c r="U115">
        <v>98</v>
      </c>
      <c r="V115">
        <v>0</v>
      </c>
      <c r="W115">
        <v>-1</v>
      </c>
      <c r="X115">
        <v>7</v>
      </c>
      <c r="Y115">
        <v>6</v>
      </c>
      <c r="Z115">
        <v>11</v>
      </c>
      <c r="AA115">
        <v>8</v>
      </c>
      <c r="AB115">
        <v>31</v>
      </c>
    </row>
    <row r="116" spans="1:28" x14ac:dyDescent="0.3">
      <c r="A116" t="b">
        <v>1</v>
      </c>
      <c r="B116" t="b">
        <v>1</v>
      </c>
      <c r="C116">
        <v>8</v>
      </c>
      <c r="D116" t="s">
        <v>395</v>
      </c>
      <c r="E116" t="b">
        <v>1</v>
      </c>
      <c r="F116">
        <v>45</v>
      </c>
      <c r="G116" t="s">
        <v>563</v>
      </c>
      <c r="H116" t="s">
        <v>294</v>
      </c>
      <c r="I116">
        <v>7</v>
      </c>
      <c r="J116">
        <v>0</v>
      </c>
      <c r="K116">
        <v>7</v>
      </c>
      <c r="L116">
        <v>0.63636363636363635</v>
      </c>
      <c r="M116" t="s">
        <v>83</v>
      </c>
      <c r="N116" t="s">
        <v>82</v>
      </c>
      <c r="O116">
        <v>8</v>
      </c>
      <c r="P116" t="s">
        <v>411</v>
      </c>
      <c r="Q116">
        <v>1271943793</v>
      </c>
      <c r="R116" t="b">
        <v>1</v>
      </c>
      <c r="S116">
        <v>187</v>
      </c>
      <c r="T116" t="b">
        <v>0</v>
      </c>
      <c r="U116">
        <v>20</v>
      </c>
      <c r="V116">
        <v>0</v>
      </c>
      <c r="W116">
        <v>-1</v>
      </c>
      <c r="X116">
        <v>6</v>
      </c>
      <c r="Y116">
        <v>5</v>
      </c>
      <c r="Z116">
        <v>11</v>
      </c>
      <c r="AA116">
        <v>6</v>
      </c>
      <c r="AB116">
        <v>15</v>
      </c>
    </row>
    <row r="117" spans="1:28" x14ac:dyDescent="0.3">
      <c r="A117" t="b">
        <v>1</v>
      </c>
      <c r="B117" t="b">
        <v>1</v>
      </c>
      <c r="C117">
        <v>8</v>
      </c>
      <c r="D117" t="s">
        <v>395</v>
      </c>
      <c r="E117" t="b">
        <v>1</v>
      </c>
      <c r="F117">
        <v>84</v>
      </c>
      <c r="G117" t="s">
        <v>271</v>
      </c>
      <c r="H117" t="s">
        <v>574</v>
      </c>
      <c r="I117">
        <v>7</v>
      </c>
      <c r="J117">
        <v>0</v>
      </c>
      <c r="K117">
        <v>7</v>
      </c>
      <c r="L117">
        <v>0.63636363636363635</v>
      </c>
      <c r="M117" t="s">
        <v>83</v>
      </c>
      <c r="N117" t="s">
        <v>87</v>
      </c>
      <c r="O117">
        <v>8</v>
      </c>
      <c r="P117" t="s">
        <v>411</v>
      </c>
      <c r="Q117">
        <v>255724322</v>
      </c>
      <c r="R117" t="b">
        <v>1</v>
      </c>
      <c r="S117">
        <v>176</v>
      </c>
      <c r="T117" t="b">
        <v>0</v>
      </c>
      <c r="U117">
        <v>98</v>
      </c>
      <c r="V117">
        <v>0</v>
      </c>
      <c r="W117">
        <v>-1</v>
      </c>
      <c r="X117">
        <v>7</v>
      </c>
      <c r="Y117">
        <v>7</v>
      </c>
      <c r="Z117">
        <v>11</v>
      </c>
      <c r="AA117">
        <v>7</v>
      </c>
      <c r="AB117">
        <v>21</v>
      </c>
    </row>
    <row r="118" spans="1:28" x14ac:dyDescent="0.3">
      <c r="A118" t="b">
        <v>1</v>
      </c>
      <c r="B118" t="b">
        <v>1</v>
      </c>
      <c r="C118">
        <v>8</v>
      </c>
      <c r="D118" t="s">
        <v>395</v>
      </c>
      <c r="E118" t="b">
        <v>1</v>
      </c>
      <c r="F118">
        <v>85</v>
      </c>
      <c r="G118" t="s">
        <v>200</v>
      </c>
      <c r="H118" t="s">
        <v>229</v>
      </c>
      <c r="I118">
        <v>7</v>
      </c>
      <c r="J118">
        <v>0</v>
      </c>
      <c r="K118">
        <v>7</v>
      </c>
      <c r="L118">
        <v>0.63636363636363635</v>
      </c>
      <c r="M118" t="s">
        <v>83</v>
      </c>
      <c r="N118" t="s">
        <v>82</v>
      </c>
      <c r="O118">
        <v>8</v>
      </c>
      <c r="P118" t="s">
        <v>412</v>
      </c>
      <c r="Q118">
        <v>1064074256</v>
      </c>
      <c r="R118" t="b">
        <v>1</v>
      </c>
      <c r="S118">
        <v>198</v>
      </c>
      <c r="T118" t="b">
        <v>0</v>
      </c>
      <c r="U118">
        <v>98</v>
      </c>
      <c r="V118">
        <v>0</v>
      </c>
      <c r="W118">
        <v>-1</v>
      </c>
      <c r="X118">
        <v>6</v>
      </c>
      <c r="Y118">
        <v>5</v>
      </c>
      <c r="Z118">
        <v>11</v>
      </c>
      <c r="AA118">
        <v>7</v>
      </c>
      <c r="AB118">
        <v>35</v>
      </c>
    </row>
    <row r="119" spans="1:28" x14ac:dyDescent="0.3">
      <c r="A119" t="b">
        <v>1</v>
      </c>
      <c r="B119" t="b">
        <v>1</v>
      </c>
      <c r="C119">
        <v>8</v>
      </c>
      <c r="D119" t="s">
        <v>395</v>
      </c>
      <c r="E119" t="b">
        <v>1</v>
      </c>
      <c r="F119">
        <v>119</v>
      </c>
      <c r="G119" t="s">
        <v>145</v>
      </c>
      <c r="H119" t="s">
        <v>126</v>
      </c>
      <c r="I119">
        <v>7</v>
      </c>
      <c r="J119">
        <v>0</v>
      </c>
      <c r="K119">
        <v>7</v>
      </c>
      <c r="L119">
        <v>0.63636363636363635</v>
      </c>
      <c r="M119" t="s">
        <v>83</v>
      </c>
      <c r="N119" t="s">
        <v>87</v>
      </c>
      <c r="O119">
        <v>8</v>
      </c>
      <c r="P119" t="s">
        <v>411</v>
      </c>
      <c r="Q119">
        <v>1353546292</v>
      </c>
      <c r="R119" t="b">
        <v>1</v>
      </c>
      <c r="S119">
        <v>168</v>
      </c>
      <c r="T119" t="b">
        <v>0</v>
      </c>
      <c r="U119">
        <v>98</v>
      </c>
      <c r="V119">
        <v>0</v>
      </c>
      <c r="W119">
        <v>0</v>
      </c>
      <c r="X119">
        <v>8</v>
      </c>
      <c r="Y119">
        <v>6</v>
      </c>
      <c r="Z119">
        <v>11</v>
      </c>
      <c r="AA119">
        <v>7</v>
      </c>
      <c r="AB119">
        <v>29</v>
      </c>
    </row>
    <row r="120" spans="1:28" x14ac:dyDescent="0.3">
      <c r="A120" t="b">
        <v>1</v>
      </c>
      <c r="B120" t="b">
        <v>1</v>
      </c>
      <c r="C120">
        <v>8</v>
      </c>
      <c r="D120" t="s">
        <v>395</v>
      </c>
      <c r="E120" t="b">
        <v>1</v>
      </c>
      <c r="F120">
        <v>112</v>
      </c>
      <c r="G120" t="s">
        <v>238</v>
      </c>
      <c r="H120" t="s">
        <v>239</v>
      </c>
      <c r="I120">
        <v>7</v>
      </c>
      <c r="J120">
        <v>0</v>
      </c>
      <c r="K120">
        <v>7</v>
      </c>
      <c r="L120">
        <v>0.63636363636363635</v>
      </c>
      <c r="M120" t="s">
        <v>83</v>
      </c>
      <c r="N120" t="s">
        <v>87</v>
      </c>
      <c r="O120">
        <v>8</v>
      </c>
      <c r="P120" t="s">
        <v>412</v>
      </c>
      <c r="Q120">
        <v>259778760</v>
      </c>
      <c r="R120" t="b">
        <v>1</v>
      </c>
      <c r="S120">
        <v>175</v>
      </c>
      <c r="T120" t="b">
        <v>0</v>
      </c>
      <c r="U120">
        <v>98</v>
      </c>
      <c r="V120">
        <v>0</v>
      </c>
      <c r="W120">
        <v>-1</v>
      </c>
      <c r="X120">
        <v>6</v>
      </c>
      <c r="Y120">
        <v>6</v>
      </c>
      <c r="Z120">
        <v>11</v>
      </c>
      <c r="AA120">
        <v>7</v>
      </c>
      <c r="AB120">
        <v>29</v>
      </c>
    </row>
    <row r="121" spans="1:28" x14ac:dyDescent="0.3">
      <c r="A121" t="b">
        <v>1</v>
      </c>
      <c r="B121" t="b">
        <v>1</v>
      </c>
      <c r="C121">
        <v>8</v>
      </c>
      <c r="D121" t="s">
        <v>395</v>
      </c>
      <c r="E121" t="b">
        <v>1</v>
      </c>
      <c r="F121">
        <v>115</v>
      </c>
      <c r="G121" t="s">
        <v>571</v>
      </c>
      <c r="H121" t="s">
        <v>572</v>
      </c>
      <c r="I121">
        <v>7</v>
      </c>
      <c r="J121">
        <v>0</v>
      </c>
      <c r="K121">
        <v>7</v>
      </c>
      <c r="L121">
        <v>0.63636363636363635</v>
      </c>
      <c r="M121" t="s">
        <v>81</v>
      </c>
      <c r="N121" t="s">
        <v>82</v>
      </c>
      <c r="O121">
        <v>8</v>
      </c>
      <c r="P121" t="s">
        <v>411</v>
      </c>
      <c r="Q121">
        <v>1842525569</v>
      </c>
      <c r="R121" t="b">
        <v>1</v>
      </c>
      <c r="S121">
        <v>153</v>
      </c>
      <c r="T121" t="b">
        <v>0</v>
      </c>
      <c r="U121">
        <v>98</v>
      </c>
      <c r="V121">
        <v>0</v>
      </c>
      <c r="W121">
        <v>0</v>
      </c>
      <c r="X121">
        <v>7</v>
      </c>
      <c r="Y121">
        <v>6</v>
      </c>
      <c r="Z121">
        <v>11</v>
      </c>
      <c r="AA121">
        <v>7</v>
      </c>
      <c r="AB121">
        <v>35</v>
      </c>
    </row>
    <row r="122" spans="1:28" x14ac:dyDescent="0.3">
      <c r="A122" t="b">
        <v>1</v>
      </c>
      <c r="B122" t="b">
        <v>1</v>
      </c>
      <c r="C122">
        <v>8</v>
      </c>
      <c r="D122" t="s">
        <v>395</v>
      </c>
      <c r="E122" t="b">
        <v>1</v>
      </c>
      <c r="F122">
        <v>146</v>
      </c>
      <c r="G122" t="s">
        <v>419</v>
      </c>
      <c r="H122" t="s">
        <v>567</v>
      </c>
      <c r="I122">
        <v>6</v>
      </c>
      <c r="J122">
        <v>0</v>
      </c>
      <c r="K122">
        <v>6</v>
      </c>
      <c r="L122">
        <v>0.54545454545454541</v>
      </c>
      <c r="M122" t="s">
        <v>83</v>
      </c>
      <c r="N122" t="s">
        <v>82</v>
      </c>
      <c r="O122">
        <v>8</v>
      </c>
      <c r="P122" t="s">
        <v>412</v>
      </c>
      <c r="Q122">
        <v>1701129142</v>
      </c>
      <c r="R122" t="b">
        <v>1</v>
      </c>
      <c r="S122">
        <v>218</v>
      </c>
      <c r="T122" t="b">
        <v>0</v>
      </c>
      <c r="U122">
        <v>98</v>
      </c>
      <c r="V122">
        <v>0</v>
      </c>
      <c r="W122">
        <v>-1</v>
      </c>
      <c r="X122">
        <v>6</v>
      </c>
      <c r="Y122">
        <v>6</v>
      </c>
      <c r="Z122">
        <v>11</v>
      </c>
      <c r="AA122">
        <v>6</v>
      </c>
      <c r="AB122">
        <v>21</v>
      </c>
    </row>
    <row r="123" spans="1:28" x14ac:dyDescent="0.3">
      <c r="A123" t="b">
        <v>1</v>
      </c>
      <c r="B123" t="b">
        <v>1</v>
      </c>
      <c r="C123">
        <v>8</v>
      </c>
      <c r="D123" t="s">
        <v>395</v>
      </c>
      <c r="E123" t="b">
        <v>1</v>
      </c>
      <c r="F123">
        <v>113</v>
      </c>
      <c r="G123" t="s">
        <v>161</v>
      </c>
      <c r="H123" t="s">
        <v>573</v>
      </c>
      <c r="I123">
        <v>6</v>
      </c>
      <c r="J123">
        <v>0</v>
      </c>
      <c r="K123">
        <v>6</v>
      </c>
      <c r="L123">
        <v>0.54545454545454541</v>
      </c>
      <c r="M123" t="s">
        <v>83</v>
      </c>
      <c r="N123" t="s">
        <v>87</v>
      </c>
      <c r="O123">
        <v>8</v>
      </c>
      <c r="P123" t="s">
        <v>411</v>
      </c>
      <c r="Q123">
        <v>436099517</v>
      </c>
      <c r="R123" t="b">
        <v>1</v>
      </c>
      <c r="S123">
        <v>168</v>
      </c>
      <c r="T123" t="b">
        <v>0</v>
      </c>
      <c r="U123">
        <v>98</v>
      </c>
      <c r="V123">
        <v>0</v>
      </c>
      <c r="W123">
        <v>0</v>
      </c>
      <c r="X123">
        <v>6</v>
      </c>
      <c r="Y123">
        <v>6</v>
      </c>
      <c r="Z123">
        <v>11</v>
      </c>
      <c r="AA123">
        <v>6</v>
      </c>
      <c r="AB123">
        <v>17</v>
      </c>
    </row>
    <row r="124" spans="1:28" x14ac:dyDescent="0.3">
      <c r="A124" t="b">
        <v>1</v>
      </c>
      <c r="B124" t="b">
        <v>1</v>
      </c>
      <c r="C124">
        <v>8</v>
      </c>
      <c r="D124" t="s">
        <v>395</v>
      </c>
      <c r="E124" t="b">
        <v>1</v>
      </c>
      <c r="F124">
        <v>189</v>
      </c>
      <c r="G124" t="s">
        <v>421</v>
      </c>
      <c r="H124" t="s">
        <v>567</v>
      </c>
      <c r="I124">
        <v>6</v>
      </c>
      <c r="J124">
        <v>0</v>
      </c>
      <c r="K124">
        <v>6</v>
      </c>
      <c r="L124">
        <v>0.54545454545454541</v>
      </c>
      <c r="M124" t="s">
        <v>83</v>
      </c>
      <c r="N124" t="s">
        <v>82</v>
      </c>
      <c r="O124">
        <v>8</v>
      </c>
      <c r="P124" t="s">
        <v>412</v>
      </c>
      <c r="Q124">
        <v>1044258785</v>
      </c>
      <c r="R124" t="b">
        <v>1</v>
      </c>
      <c r="S124">
        <v>189</v>
      </c>
      <c r="T124" t="b">
        <v>0</v>
      </c>
      <c r="U124">
        <v>98</v>
      </c>
      <c r="V124">
        <v>0</v>
      </c>
      <c r="W124">
        <v>0</v>
      </c>
      <c r="X124">
        <v>7</v>
      </c>
      <c r="Y124">
        <v>7</v>
      </c>
      <c r="Z124">
        <v>11</v>
      </c>
      <c r="AA124">
        <v>6</v>
      </c>
      <c r="AB124">
        <v>21</v>
      </c>
    </row>
    <row r="125" spans="1:28" x14ac:dyDescent="0.3">
      <c r="A125" t="b">
        <v>1</v>
      </c>
      <c r="B125" t="b">
        <v>1</v>
      </c>
      <c r="C125">
        <v>8</v>
      </c>
      <c r="D125" t="s">
        <v>395</v>
      </c>
      <c r="E125" t="b">
        <v>1</v>
      </c>
      <c r="F125">
        <v>188</v>
      </c>
      <c r="G125" t="s">
        <v>114</v>
      </c>
      <c r="H125" t="s">
        <v>567</v>
      </c>
      <c r="I125">
        <v>5</v>
      </c>
      <c r="J125">
        <v>0</v>
      </c>
      <c r="K125">
        <v>5</v>
      </c>
      <c r="L125">
        <v>0.45454545454545453</v>
      </c>
      <c r="M125" t="s">
        <v>83</v>
      </c>
      <c r="N125" t="s">
        <v>82</v>
      </c>
      <c r="O125">
        <v>8</v>
      </c>
      <c r="P125" t="s">
        <v>412</v>
      </c>
      <c r="Q125">
        <v>50747469</v>
      </c>
      <c r="R125" t="b">
        <v>1</v>
      </c>
      <c r="S125">
        <v>179</v>
      </c>
      <c r="T125" t="b">
        <v>0</v>
      </c>
      <c r="U125">
        <v>20</v>
      </c>
      <c r="V125">
        <v>0</v>
      </c>
      <c r="W125">
        <v>0</v>
      </c>
      <c r="X125">
        <v>6</v>
      </c>
      <c r="Y125">
        <v>6</v>
      </c>
      <c r="Z125">
        <v>11</v>
      </c>
      <c r="AA125">
        <v>4</v>
      </c>
      <c r="AB125">
        <v>-11</v>
      </c>
    </row>
    <row r="126" spans="1:28" x14ac:dyDescent="0.3">
      <c r="A126" t="b">
        <v>1</v>
      </c>
      <c r="B126" t="b">
        <v>1</v>
      </c>
      <c r="C126">
        <v>8</v>
      </c>
      <c r="D126" t="s">
        <v>395</v>
      </c>
      <c r="E126" t="b">
        <v>1</v>
      </c>
      <c r="F126">
        <v>77</v>
      </c>
      <c r="G126" t="s">
        <v>125</v>
      </c>
      <c r="H126" t="s">
        <v>126</v>
      </c>
      <c r="I126">
        <v>4</v>
      </c>
      <c r="J126">
        <v>0</v>
      </c>
      <c r="K126">
        <v>4</v>
      </c>
      <c r="L126">
        <v>0.36363636363636365</v>
      </c>
      <c r="M126" t="s">
        <v>81</v>
      </c>
      <c r="N126" t="s">
        <v>87</v>
      </c>
      <c r="O126">
        <v>8</v>
      </c>
      <c r="P126" t="s">
        <v>413</v>
      </c>
      <c r="Q126">
        <v>1784873435</v>
      </c>
      <c r="R126" t="b">
        <v>1</v>
      </c>
      <c r="S126">
        <v>165</v>
      </c>
      <c r="T126" t="b">
        <v>0</v>
      </c>
      <c r="U126">
        <v>98</v>
      </c>
      <c r="V126">
        <v>0</v>
      </c>
      <c r="W126">
        <v>0</v>
      </c>
      <c r="X126">
        <v>5</v>
      </c>
      <c r="Y126">
        <v>5</v>
      </c>
      <c r="Z126">
        <v>11</v>
      </c>
      <c r="AA126">
        <v>4</v>
      </c>
      <c r="AB126">
        <v>5</v>
      </c>
    </row>
    <row r="127" spans="1:28" x14ac:dyDescent="0.3">
      <c r="A127" t="b">
        <v>1</v>
      </c>
      <c r="B127" t="b">
        <v>1</v>
      </c>
      <c r="C127">
        <v>13</v>
      </c>
      <c r="D127" t="s">
        <v>397</v>
      </c>
      <c r="E127" t="b">
        <v>1</v>
      </c>
      <c r="F127">
        <v>278</v>
      </c>
      <c r="G127" t="s">
        <v>142</v>
      </c>
      <c r="H127" t="s">
        <v>143</v>
      </c>
      <c r="I127">
        <v>9</v>
      </c>
      <c r="J127">
        <v>0</v>
      </c>
      <c r="K127">
        <v>9</v>
      </c>
      <c r="L127">
        <v>0.81818181818181823</v>
      </c>
      <c r="M127" t="s">
        <v>81</v>
      </c>
      <c r="N127" t="s">
        <v>82</v>
      </c>
      <c r="O127">
        <v>13</v>
      </c>
      <c r="P127" t="s">
        <v>411</v>
      </c>
      <c r="Q127">
        <v>799373472</v>
      </c>
      <c r="R127" t="b">
        <v>1</v>
      </c>
      <c r="S127">
        <v>111</v>
      </c>
      <c r="T127" t="b">
        <v>0</v>
      </c>
      <c r="U127">
        <v>20</v>
      </c>
      <c r="V127">
        <v>0</v>
      </c>
      <c r="W127">
        <v>0</v>
      </c>
      <c r="X127">
        <v>6</v>
      </c>
      <c r="Y127">
        <v>6</v>
      </c>
      <c r="Z127">
        <v>11</v>
      </c>
      <c r="AA127">
        <v>8</v>
      </c>
      <c r="AB127">
        <v>43</v>
      </c>
    </row>
    <row r="128" spans="1:28" x14ac:dyDescent="0.3">
      <c r="A128" t="b">
        <v>1</v>
      </c>
      <c r="B128" t="b">
        <v>1</v>
      </c>
      <c r="C128">
        <v>13</v>
      </c>
      <c r="D128" t="s">
        <v>397</v>
      </c>
      <c r="E128" t="b">
        <v>1</v>
      </c>
      <c r="F128">
        <v>104</v>
      </c>
      <c r="G128" t="s">
        <v>200</v>
      </c>
      <c r="H128" t="s">
        <v>201</v>
      </c>
      <c r="I128">
        <v>9</v>
      </c>
      <c r="J128">
        <v>0</v>
      </c>
      <c r="K128">
        <v>9</v>
      </c>
      <c r="L128">
        <v>0.81818181818181823</v>
      </c>
      <c r="M128" t="s">
        <v>83</v>
      </c>
      <c r="N128" t="s">
        <v>87</v>
      </c>
      <c r="O128">
        <v>13</v>
      </c>
      <c r="P128" t="s">
        <v>411</v>
      </c>
      <c r="Q128">
        <v>1712540608</v>
      </c>
      <c r="R128" t="b">
        <v>1</v>
      </c>
      <c r="S128">
        <v>179</v>
      </c>
      <c r="T128" t="b">
        <v>0</v>
      </c>
      <c r="U128">
        <v>20</v>
      </c>
      <c r="V128">
        <v>0</v>
      </c>
      <c r="W128">
        <v>0</v>
      </c>
      <c r="X128">
        <v>8</v>
      </c>
      <c r="Y128">
        <v>7</v>
      </c>
      <c r="Z128">
        <v>11</v>
      </c>
      <c r="AA128">
        <v>8</v>
      </c>
      <c r="AB128">
        <v>35</v>
      </c>
    </row>
    <row r="129" spans="1:28" x14ac:dyDescent="0.3">
      <c r="A129" t="b">
        <v>1</v>
      </c>
      <c r="B129" t="b">
        <v>1</v>
      </c>
      <c r="C129">
        <v>13</v>
      </c>
      <c r="D129" t="s">
        <v>397</v>
      </c>
      <c r="E129" t="b">
        <v>1</v>
      </c>
      <c r="F129">
        <v>33</v>
      </c>
      <c r="G129" t="s">
        <v>192</v>
      </c>
      <c r="H129" t="s">
        <v>193</v>
      </c>
      <c r="I129">
        <v>9</v>
      </c>
      <c r="J129">
        <v>0</v>
      </c>
      <c r="K129">
        <v>9</v>
      </c>
      <c r="L129">
        <v>0.81818181818181823</v>
      </c>
      <c r="M129" t="s">
        <v>83</v>
      </c>
      <c r="N129" t="s">
        <v>87</v>
      </c>
      <c r="O129">
        <v>13</v>
      </c>
      <c r="P129" t="s">
        <v>411</v>
      </c>
      <c r="Q129">
        <v>450377363</v>
      </c>
      <c r="R129" t="b">
        <v>1</v>
      </c>
      <c r="S129">
        <v>185</v>
      </c>
      <c r="T129" t="b">
        <v>0</v>
      </c>
      <c r="U129">
        <v>1</v>
      </c>
      <c r="V129">
        <v>0</v>
      </c>
      <c r="W129">
        <v>0</v>
      </c>
      <c r="X129">
        <v>8</v>
      </c>
      <c r="Y129">
        <v>6</v>
      </c>
      <c r="Z129">
        <v>11</v>
      </c>
      <c r="AA129">
        <v>7</v>
      </c>
      <c r="AB129">
        <v>33</v>
      </c>
    </row>
    <row r="130" spans="1:28" x14ac:dyDescent="0.3">
      <c r="A130" t="b">
        <v>1</v>
      </c>
      <c r="B130" t="b">
        <v>1</v>
      </c>
      <c r="C130">
        <v>13</v>
      </c>
      <c r="D130" t="s">
        <v>397</v>
      </c>
      <c r="E130" t="b">
        <v>1</v>
      </c>
      <c r="F130">
        <v>110</v>
      </c>
      <c r="G130" t="s">
        <v>218</v>
      </c>
      <c r="H130" t="s">
        <v>219</v>
      </c>
      <c r="I130">
        <v>9</v>
      </c>
      <c r="J130">
        <v>0</v>
      </c>
      <c r="K130">
        <v>9</v>
      </c>
      <c r="L130">
        <v>0.81818181818181823</v>
      </c>
      <c r="M130" t="s">
        <v>83</v>
      </c>
      <c r="N130" t="s">
        <v>82</v>
      </c>
      <c r="O130">
        <v>13</v>
      </c>
      <c r="P130" t="s">
        <v>411</v>
      </c>
      <c r="Q130">
        <v>1279346929</v>
      </c>
      <c r="R130" t="b">
        <v>1</v>
      </c>
      <c r="S130">
        <v>176</v>
      </c>
      <c r="T130" t="b">
        <v>0</v>
      </c>
      <c r="U130">
        <v>1</v>
      </c>
      <c r="V130">
        <v>0</v>
      </c>
      <c r="W130">
        <v>-1</v>
      </c>
      <c r="X130">
        <v>9</v>
      </c>
      <c r="Y130">
        <v>7</v>
      </c>
      <c r="Z130">
        <v>11</v>
      </c>
      <c r="AA130">
        <v>7</v>
      </c>
      <c r="AB130">
        <v>37</v>
      </c>
    </row>
    <row r="131" spans="1:28" x14ac:dyDescent="0.3">
      <c r="A131" t="b">
        <v>1</v>
      </c>
      <c r="B131" t="b">
        <v>1</v>
      </c>
      <c r="C131">
        <v>13</v>
      </c>
      <c r="D131" t="s">
        <v>397</v>
      </c>
      <c r="E131" t="b">
        <v>1</v>
      </c>
      <c r="F131">
        <v>171</v>
      </c>
      <c r="G131" t="s">
        <v>85</v>
      </c>
      <c r="H131" t="s">
        <v>86</v>
      </c>
      <c r="I131">
        <v>9</v>
      </c>
      <c r="J131">
        <v>0</v>
      </c>
      <c r="K131">
        <v>9</v>
      </c>
      <c r="L131">
        <v>0.81818181818181823</v>
      </c>
      <c r="M131" t="s">
        <v>83</v>
      </c>
      <c r="N131" t="s">
        <v>82</v>
      </c>
      <c r="O131">
        <v>13</v>
      </c>
      <c r="P131" t="s">
        <v>412</v>
      </c>
      <c r="Q131">
        <v>701608031</v>
      </c>
      <c r="R131" t="b">
        <v>1</v>
      </c>
      <c r="S131">
        <v>165</v>
      </c>
      <c r="T131" t="b">
        <v>0</v>
      </c>
      <c r="U131">
        <v>20</v>
      </c>
      <c r="V131">
        <v>0</v>
      </c>
      <c r="W131">
        <v>0</v>
      </c>
      <c r="X131">
        <v>6</v>
      </c>
      <c r="Y131">
        <v>5</v>
      </c>
      <c r="Z131">
        <v>11</v>
      </c>
      <c r="AA131">
        <v>8</v>
      </c>
      <c r="AB131">
        <v>27</v>
      </c>
    </row>
    <row r="132" spans="1:28" x14ac:dyDescent="0.3">
      <c r="A132" t="b">
        <v>1</v>
      </c>
      <c r="B132" t="b">
        <v>1</v>
      </c>
      <c r="C132">
        <v>13</v>
      </c>
      <c r="D132" t="s">
        <v>397</v>
      </c>
      <c r="E132" t="b">
        <v>1</v>
      </c>
      <c r="F132">
        <v>212</v>
      </c>
      <c r="G132" t="s">
        <v>276</v>
      </c>
      <c r="H132" t="s">
        <v>277</v>
      </c>
      <c r="I132">
        <v>8</v>
      </c>
      <c r="J132">
        <v>0</v>
      </c>
      <c r="K132">
        <v>8</v>
      </c>
      <c r="L132">
        <v>0.72727272727272729</v>
      </c>
      <c r="M132" t="s">
        <v>81</v>
      </c>
      <c r="N132" t="s">
        <v>87</v>
      </c>
      <c r="O132">
        <v>13</v>
      </c>
      <c r="P132" t="s">
        <v>411</v>
      </c>
      <c r="Q132">
        <v>531714110</v>
      </c>
      <c r="R132" t="b">
        <v>1</v>
      </c>
      <c r="S132">
        <v>145</v>
      </c>
      <c r="T132" t="b">
        <v>0</v>
      </c>
      <c r="U132">
        <v>20</v>
      </c>
      <c r="V132">
        <v>0</v>
      </c>
      <c r="W132">
        <v>-1</v>
      </c>
      <c r="X132">
        <v>7</v>
      </c>
      <c r="Y132">
        <v>6</v>
      </c>
      <c r="Z132">
        <v>11</v>
      </c>
      <c r="AA132">
        <v>7</v>
      </c>
      <c r="AB132">
        <v>33</v>
      </c>
    </row>
    <row r="133" spans="1:28" x14ac:dyDescent="0.3">
      <c r="A133" t="b">
        <v>1</v>
      </c>
      <c r="B133" t="b">
        <v>1</v>
      </c>
      <c r="C133">
        <v>13</v>
      </c>
      <c r="D133" t="s">
        <v>397</v>
      </c>
      <c r="E133" t="b">
        <v>1</v>
      </c>
      <c r="F133">
        <v>41</v>
      </c>
      <c r="G133" t="s">
        <v>164</v>
      </c>
      <c r="H133" t="s">
        <v>269</v>
      </c>
      <c r="I133">
        <v>8</v>
      </c>
      <c r="J133">
        <v>0</v>
      </c>
      <c r="K133">
        <v>8</v>
      </c>
      <c r="L133">
        <v>0.88888888888888884</v>
      </c>
      <c r="M133" t="s">
        <v>81</v>
      </c>
      <c r="N133" t="s">
        <v>87</v>
      </c>
      <c r="O133">
        <v>13</v>
      </c>
      <c r="P133" t="s">
        <v>412</v>
      </c>
      <c r="Q133">
        <v>572875427</v>
      </c>
      <c r="V133">
        <v>0</v>
      </c>
      <c r="W133">
        <v>0</v>
      </c>
      <c r="X133">
        <v>6</v>
      </c>
      <c r="Y133">
        <v>5</v>
      </c>
      <c r="Z133">
        <v>9</v>
      </c>
      <c r="AA133">
        <v>8</v>
      </c>
      <c r="AB133">
        <v>43</v>
      </c>
    </row>
    <row r="134" spans="1:28" x14ac:dyDescent="0.3">
      <c r="A134" t="b">
        <v>1</v>
      </c>
      <c r="B134" t="b">
        <v>1</v>
      </c>
      <c r="C134">
        <v>13</v>
      </c>
      <c r="D134" t="s">
        <v>397</v>
      </c>
      <c r="E134" t="b">
        <v>1</v>
      </c>
      <c r="F134">
        <v>31</v>
      </c>
      <c r="G134" t="s">
        <v>140</v>
      </c>
      <c r="H134" t="s">
        <v>143</v>
      </c>
      <c r="I134">
        <v>8</v>
      </c>
      <c r="J134">
        <v>0</v>
      </c>
      <c r="K134">
        <v>8</v>
      </c>
      <c r="L134">
        <v>0.72727272727272729</v>
      </c>
      <c r="M134" t="s">
        <v>83</v>
      </c>
      <c r="N134" t="s">
        <v>82</v>
      </c>
      <c r="O134">
        <v>13</v>
      </c>
      <c r="P134" t="s">
        <v>411</v>
      </c>
      <c r="Q134">
        <v>35701518</v>
      </c>
      <c r="R134" t="b">
        <v>1</v>
      </c>
      <c r="S134">
        <v>175</v>
      </c>
      <c r="T134" t="b">
        <v>0</v>
      </c>
      <c r="U134">
        <v>98</v>
      </c>
      <c r="V134">
        <v>0</v>
      </c>
      <c r="W134">
        <v>0</v>
      </c>
      <c r="X134">
        <v>9</v>
      </c>
      <c r="Y134">
        <v>8</v>
      </c>
      <c r="Z134">
        <v>11</v>
      </c>
      <c r="AA134">
        <v>8</v>
      </c>
      <c r="AB134">
        <v>43</v>
      </c>
    </row>
    <row r="135" spans="1:28" x14ac:dyDescent="0.3">
      <c r="A135" t="b">
        <v>1</v>
      </c>
      <c r="B135" t="b">
        <v>1</v>
      </c>
      <c r="C135">
        <v>13</v>
      </c>
      <c r="D135" t="s">
        <v>397</v>
      </c>
      <c r="E135" t="b">
        <v>1</v>
      </c>
      <c r="F135">
        <v>81</v>
      </c>
      <c r="G135" t="s">
        <v>189</v>
      </c>
      <c r="H135" t="s">
        <v>190</v>
      </c>
      <c r="I135">
        <v>8</v>
      </c>
      <c r="J135">
        <v>0</v>
      </c>
      <c r="K135">
        <v>8</v>
      </c>
      <c r="L135">
        <v>0.72727272727272729</v>
      </c>
      <c r="M135" t="s">
        <v>81</v>
      </c>
      <c r="N135" t="s">
        <v>82</v>
      </c>
      <c r="O135">
        <v>13</v>
      </c>
      <c r="P135" t="s">
        <v>412</v>
      </c>
      <c r="Q135">
        <v>1929503131</v>
      </c>
      <c r="R135" t="b">
        <v>1</v>
      </c>
      <c r="S135">
        <v>163</v>
      </c>
      <c r="T135" t="b">
        <v>0</v>
      </c>
      <c r="U135">
        <v>20</v>
      </c>
      <c r="V135">
        <v>0</v>
      </c>
      <c r="W135">
        <v>0</v>
      </c>
      <c r="X135">
        <v>6</v>
      </c>
      <c r="Y135">
        <v>5</v>
      </c>
      <c r="Z135">
        <v>11</v>
      </c>
      <c r="AA135">
        <v>7</v>
      </c>
      <c r="AB135">
        <v>31</v>
      </c>
    </row>
    <row r="136" spans="1:28" x14ac:dyDescent="0.3">
      <c r="A136" t="b">
        <v>1</v>
      </c>
      <c r="B136" t="b">
        <v>1</v>
      </c>
      <c r="C136">
        <v>13</v>
      </c>
      <c r="D136" t="s">
        <v>397</v>
      </c>
      <c r="E136" t="b">
        <v>1</v>
      </c>
      <c r="F136">
        <v>141</v>
      </c>
      <c r="G136" t="s">
        <v>96</v>
      </c>
      <c r="H136" t="s">
        <v>97</v>
      </c>
      <c r="I136">
        <v>8</v>
      </c>
      <c r="J136">
        <v>0</v>
      </c>
      <c r="K136">
        <v>8</v>
      </c>
      <c r="L136">
        <v>0.72727272727272729</v>
      </c>
      <c r="M136" t="s">
        <v>81</v>
      </c>
      <c r="N136" t="s">
        <v>87</v>
      </c>
      <c r="O136">
        <v>13</v>
      </c>
      <c r="P136" t="s">
        <v>411</v>
      </c>
      <c r="Q136">
        <v>68958555</v>
      </c>
      <c r="R136" t="b">
        <v>1</v>
      </c>
      <c r="S136">
        <v>127</v>
      </c>
      <c r="T136" t="b">
        <v>0</v>
      </c>
      <c r="U136">
        <v>20</v>
      </c>
      <c r="V136">
        <v>0</v>
      </c>
      <c r="W136">
        <v>0</v>
      </c>
      <c r="X136">
        <v>8</v>
      </c>
      <c r="Y136">
        <v>6</v>
      </c>
      <c r="Z136">
        <v>11</v>
      </c>
      <c r="AA136">
        <v>7</v>
      </c>
      <c r="AB136">
        <v>29</v>
      </c>
    </row>
    <row r="137" spans="1:28" x14ac:dyDescent="0.3">
      <c r="A137" t="b">
        <v>1</v>
      </c>
      <c r="B137" t="b">
        <v>1</v>
      </c>
      <c r="C137">
        <v>13</v>
      </c>
      <c r="D137" t="s">
        <v>397</v>
      </c>
      <c r="E137" t="b">
        <v>1</v>
      </c>
      <c r="F137">
        <v>132</v>
      </c>
      <c r="G137" t="s">
        <v>116</v>
      </c>
      <c r="H137" t="s">
        <v>117</v>
      </c>
      <c r="I137">
        <v>6</v>
      </c>
      <c r="J137">
        <v>0</v>
      </c>
      <c r="K137">
        <v>6</v>
      </c>
      <c r="L137">
        <v>0.54545454545454541</v>
      </c>
      <c r="M137" t="s">
        <v>83</v>
      </c>
      <c r="N137" t="s">
        <v>82</v>
      </c>
      <c r="O137">
        <v>13</v>
      </c>
      <c r="P137" t="s">
        <v>412</v>
      </c>
      <c r="Q137">
        <v>2089786259</v>
      </c>
      <c r="V137">
        <v>0</v>
      </c>
      <c r="W137">
        <v>0</v>
      </c>
      <c r="X137">
        <v>6</v>
      </c>
      <c r="Y137">
        <v>5</v>
      </c>
      <c r="Z137">
        <v>11</v>
      </c>
      <c r="AA137">
        <v>5</v>
      </c>
    </row>
    <row r="138" spans="1:28" x14ac:dyDescent="0.3">
      <c r="A138" t="b">
        <v>1</v>
      </c>
      <c r="B138" t="b">
        <v>1</v>
      </c>
      <c r="C138">
        <v>13</v>
      </c>
      <c r="D138" t="s">
        <v>397</v>
      </c>
      <c r="E138" t="b">
        <v>1</v>
      </c>
      <c r="F138">
        <v>58</v>
      </c>
      <c r="G138" t="s">
        <v>182</v>
      </c>
      <c r="H138" t="s">
        <v>160</v>
      </c>
      <c r="I138">
        <v>6</v>
      </c>
      <c r="J138">
        <v>0</v>
      </c>
      <c r="K138">
        <v>6</v>
      </c>
      <c r="L138">
        <v>0.54545454545454541</v>
      </c>
      <c r="M138" t="s">
        <v>81</v>
      </c>
      <c r="N138" t="s">
        <v>87</v>
      </c>
      <c r="O138">
        <v>13</v>
      </c>
      <c r="P138" t="s">
        <v>411</v>
      </c>
      <c r="Q138">
        <v>415833480</v>
      </c>
      <c r="R138" t="b">
        <v>1</v>
      </c>
      <c r="S138">
        <v>148</v>
      </c>
      <c r="T138" t="b">
        <v>0</v>
      </c>
      <c r="U138">
        <v>20</v>
      </c>
      <c r="V138">
        <v>0</v>
      </c>
      <c r="W138">
        <v>0</v>
      </c>
      <c r="X138">
        <v>8</v>
      </c>
      <c r="Y138">
        <v>8</v>
      </c>
      <c r="Z138">
        <v>11</v>
      </c>
      <c r="AA138">
        <v>5</v>
      </c>
      <c r="AB138">
        <v>13</v>
      </c>
    </row>
    <row r="139" spans="1:28" x14ac:dyDescent="0.3">
      <c r="A139" t="b">
        <v>1</v>
      </c>
      <c r="B139" t="b">
        <v>1</v>
      </c>
      <c r="C139">
        <v>13</v>
      </c>
      <c r="D139" t="s">
        <v>397</v>
      </c>
      <c r="E139" t="b">
        <v>1</v>
      </c>
      <c r="F139">
        <v>224</v>
      </c>
      <c r="G139" t="s">
        <v>166</v>
      </c>
      <c r="H139" t="s">
        <v>167</v>
      </c>
      <c r="I139">
        <v>6</v>
      </c>
      <c r="J139">
        <v>0</v>
      </c>
      <c r="K139">
        <v>6</v>
      </c>
      <c r="L139">
        <v>0.54545454545454541</v>
      </c>
      <c r="M139" t="s">
        <v>83</v>
      </c>
      <c r="N139" t="s">
        <v>82</v>
      </c>
      <c r="O139">
        <v>13</v>
      </c>
      <c r="P139" t="s">
        <v>413</v>
      </c>
      <c r="Q139">
        <v>688813885</v>
      </c>
      <c r="R139" t="b">
        <v>1</v>
      </c>
      <c r="S139">
        <v>146</v>
      </c>
      <c r="T139" t="b">
        <v>0</v>
      </c>
      <c r="U139">
        <v>1</v>
      </c>
      <c r="V139">
        <v>0</v>
      </c>
      <c r="W139">
        <v>-1</v>
      </c>
      <c r="X139">
        <v>7</v>
      </c>
      <c r="Y139">
        <v>6</v>
      </c>
      <c r="Z139">
        <v>11</v>
      </c>
      <c r="AA139">
        <v>4</v>
      </c>
      <c r="AB139">
        <v>7</v>
      </c>
    </row>
    <row r="140" spans="1:28" x14ac:dyDescent="0.3">
      <c r="A140" t="b">
        <v>1</v>
      </c>
      <c r="B140" t="b">
        <v>1</v>
      </c>
      <c r="C140">
        <v>13</v>
      </c>
      <c r="D140" t="s">
        <v>397</v>
      </c>
      <c r="E140" t="b">
        <v>1</v>
      </c>
      <c r="F140">
        <v>218</v>
      </c>
      <c r="G140" t="s">
        <v>255</v>
      </c>
      <c r="H140" t="s">
        <v>256</v>
      </c>
      <c r="I140">
        <v>6</v>
      </c>
      <c r="J140">
        <v>0</v>
      </c>
      <c r="K140">
        <v>6</v>
      </c>
      <c r="L140">
        <v>0.54545454545454541</v>
      </c>
      <c r="M140" t="s">
        <v>81</v>
      </c>
      <c r="N140" t="s">
        <v>82</v>
      </c>
      <c r="O140">
        <v>13</v>
      </c>
      <c r="P140" t="s">
        <v>412</v>
      </c>
      <c r="Q140">
        <v>2017343307</v>
      </c>
      <c r="V140">
        <v>0</v>
      </c>
      <c r="W140">
        <v>0</v>
      </c>
      <c r="X140">
        <v>6</v>
      </c>
      <c r="Y140">
        <v>5</v>
      </c>
      <c r="Z140">
        <v>11</v>
      </c>
      <c r="AA140">
        <v>5</v>
      </c>
      <c r="AB140">
        <v>11</v>
      </c>
    </row>
    <row r="141" spans="1:28" x14ac:dyDescent="0.3">
      <c r="A141" t="b">
        <v>1</v>
      </c>
      <c r="B141" t="b">
        <v>1</v>
      </c>
      <c r="C141">
        <v>25</v>
      </c>
      <c r="D141" t="s">
        <v>582</v>
      </c>
      <c r="E141" t="b">
        <v>1</v>
      </c>
      <c r="F141">
        <v>243</v>
      </c>
      <c r="G141" t="s">
        <v>106</v>
      </c>
      <c r="H141" t="s">
        <v>107</v>
      </c>
      <c r="I141">
        <v>8</v>
      </c>
      <c r="J141">
        <v>7</v>
      </c>
      <c r="K141">
        <v>15</v>
      </c>
      <c r="L141">
        <v>0.72727272727272729</v>
      </c>
      <c r="M141" t="s">
        <v>83</v>
      </c>
      <c r="N141" t="s">
        <v>82</v>
      </c>
      <c r="O141">
        <v>14</v>
      </c>
      <c r="P141" t="s">
        <v>412</v>
      </c>
      <c r="Q141">
        <v>1374233074</v>
      </c>
      <c r="V141">
        <v>0</v>
      </c>
      <c r="W141">
        <v>-1</v>
      </c>
      <c r="X141">
        <v>6</v>
      </c>
      <c r="Y141">
        <v>5</v>
      </c>
      <c r="Z141">
        <v>11</v>
      </c>
      <c r="AA141">
        <v>7</v>
      </c>
      <c r="AB141">
        <v>33</v>
      </c>
    </row>
    <row r="142" spans="1:28" x14ac:dyDescent="0.3">
      <c r="A142" t="b">
        <v>1</v>
      </c>
      <c r="B142" t="b">
        <v>1</v>
      </c>
      <c r="C142">
        <v>25</v>
      </c>
      <c r="D142" t="s">
        <v>582</v>
      </c>
      <c r="E142" t="b">
        <v>1</v>
      </c>
      <c r="F142">
        <v>270</v>
      </c>
      <c r="G142" t="s">
        <v>529</v>
      </c>
      <c r="H142" t="s">
        <v>530</v>
      </c>
      <c r="I142">
        <v>10</v>
      </c>
      <c r="J142">
        <v>0</v>
      </c>
      <c r="K142">
        <v>10</v>
      </c>
      <c r="L142">
        <v>0.90909090909090906</v>
      </c>
      <c r="Q142">
        <v>1551894034</v>
      </c>
      <c r="R142" t="b">
        <v>1</v>
      </c>
      <c r="S142">
        <v>165</v>
      </c>
      <c r="T142" t="b">
        <v>0</v>
      </c>
      <c r="U142">
        <v>1</v>
      </c>
      <c r="V142">
        <v>0</v>
      </c>
      <c r="W142">
        <v>-1</v>
      </c>
      <c r="X142">
        <v>9</v>
      </c>
      <c r="Y142">
        <v>7</v>
      </c>
      <c r="Z142">
        <v>11</v>
      </c>
      <c r="AA142">
        <v>8</v>
      </c>
      <c r="AB142">
        <v>29</v>
      </c>
    </row>
    <row r="143" spans="1:28" x14ac:dyDescent="0.3">
      <c r="A143" t="b">
        <v>1</v>
      </c>
      <c r="B143" t="b">
        <v>1</v>
      </c>
      <c r="C143">
        <v>25</v>
      </c>
      <c r="D143" t="s">
        <v>582</v>
      </c>
      <c r="E143" t="b">
        <v>1</v>
      </c>
      <c r="F143">
        <v>27</v>
      </c>
      <c r="G143" t="s">
        <v>132</v>
      </c>
      <c r="H143" t="s">
        <v>133</v>
      </c>
      <c r="I143">
        <v>10</v>
      </c>
      <c r="J143">
        <v>0</v>
      </c>
      <c r="K143">
        <v>10</v>
      </c>
      <c r="L143">
        <v>0.90909090909090906</v>
      </c>
      <c r="M143" t="s">
        <v>83</v>
      </c>
      <c r="N143" t="s">
        <v>82</v>
      </c>
      <c r="O143">
        <v>12</v>
      </c>
      <c r="P143" t="s">
        <v>411</v>
      </c>
      <c r="Q143">
        <v>410948782</v>
      </c>
      <c r="R143" t="b">
        <v>1</v>
      </c>
      <c r="S143">
        <v>145</v>
      </c>
      <c r="T143" t="b">
        <v>0</v>
      </c>
      <c r="U143">
        <v>1</v>
      </c>
      <c r="V143">
        <v>0</v>
      </c>
      <c r="W143">
        <v>0</v>
      </c>
      <c r="X143">
        <v>10</v>
      </c>
      <c r="Y143">
        <v>8</v>
      </c>
      <c r="Z143">
        <v>11</v>
      </c>
      <c r="AA143">
        <v>8</v>
      </c>
      <c r="AB143">
        <v>43</v>
      </c>
    </row>
    <row r="144" spans="1:28" x14ac:dyDescent="0.3">
      <c r="A144" t="b">
        <v>1</v>
      </c>
      <c r="B144" t="b">
        <v>1</v>
      </c>
      <c r="C144">
        <v>25</v>
      </c>
      <c r="D144" t="s">
        <v>582</v>
      </c>
      <c r="E144" t="b">
        <v>1</v>
      </c>
      <c r="F144">
        <v>17</v>
      </c>
      <c r="G144" t="s">
        <v>311</v>
      </c>
      <c r="H144" t="s">
        <v>151</v>
      </c>
      <c r="I144">
        <v>10</v>
      </c>
      <c r="J144">
        <v>0</v>
      </c>
      <c r="K144">
        <v>10</v>
      </c>
      <c r="L144">
        <v>0.90909090909090906</v>
      </c>
      <c r="M144" t="s">
        <v>83</v>
      </c>
      <c r="N144" t="s">
        <v>82</v>
      </c>
      <c r="O144">
        <v>0</v>
      </c>
      <c r="P144" t="s">
        <v>412</v>
      </c>
      <c r="Q144">
        <v>1006115583</v>
      </c>
      <c r="R144" t="b">
        <v>1</v>
      </c>
      <c r="S144">
        <v>160</v>
      </c>
      <c r="T144" t="b">
        <v>0</v>
      </c>
      <c r="U144">
        <v>1</v>
      </c>
      <c r="V144">
        <v>0</v>
      </c>
      <c r="W144">
        <v>0</v>
      </c>
      <c r="X144">
        <v>8</v>
      </c>
      <c r="Y144">
        <v>6</v>
      </c>
      <c r="Z144">
        <v>11</v>
      </c>
      <c r="AA144">
        <v>8</v>
      </c>
      <c r="AB144">
        <v>27</v>
      </c>
    </row>
    <row r="145" spans="1:28" x14ac:dyDescent="0.3">
      <c r="A145" t="b">
        <v>1</v>
      </c>
      <c r="B145" t="b">
        <v>1</v>
      </c>
      <c r="C145">
        <v>25</v>
      </c>
      <c r="D145" t="s">
        <v>582</v>
      </c>
      <c r="E145" t="b">
        <v>1</v>
      </c>
      <c r="F145">
        <v>1496</v>
      </c>
      <c r="G145" t="s">
        <v>177</v>
      </c>
      <c r="H145" t="s">
        <v>616</v>
      </c>
      <c r="I145">
        <v>10</v>
      </c>
      <c r="J145">
        <v>0</v>
      </c>
      <c r="K145">
        <v>10</v>
      </c>
      <c r="L145">
        <v>0.90909090909090906</v>
      </c>
      <c r="M145" t="s">
        <v>83</v>
      </c>
      <c r="N145" t="s">
        <v>87</v>
      </c>
      <c r="O145">
        <v>13</v>
      </c>
      <c r="P145" t="s">
        <v>413</v>
      </c>
      <c r="Q145">
        <v>892640337</v>
      </c>
      <c r="R145" t="b">
        <v>1</v>
      </c>
      <c r="S145">
        <v>150</v>
      </c>
      <c r="T145" t="b">
        <v>0</v>
      </c>
      <c r="U145">
        <v>1</v>
      </c>
      <c r="V145">
        <v>0</v>
      </c>
      <c r="W145">
        <v>0</v>
      </c>
      <c r="X145">
        <v>8</v>
      </c>
      <c r="Y145">
        <v>7</v>
      </c>
      <c r="Z145">
        <v>11</v>
      </c>
      <c r="AA145">
        <v>8</v>
      </c>
      <c r="AB145">
        <v>27</v>
      </c>
    </row>
    <row r="146" spans="1:28" x14ac:dyDescent="0.3">
      <c r="A146" t="b">
        <v>1</v>
      </c>
      <c r="B146" t="b">
        <v>1</v>
      </c>
      <c r="C146">
        <v>25</v>
      </c>
      <c r="D146" t="s">
        <v>582</v>
      </c>
      <c r="E146" t="b">
        <v>1</v>
      </c>
      <c r="F146">
        <v>7</v>
      </c>
      <c r="G146" t="s">
        <v>161</v>
      </c>
      <c r="H146" t="s">
        <v>143</v>
      </c>
      <c r="I146">
        <v>10</v>
      </c>
      <c r="J146">
        <v>0</v>
      </c>
      <c r="K146">
        <v>10</v>
      </c>
      <c r="L146">
        <v>0.90909090909090906</v>
      </c>
      <c r="M146" t="s">
        <v>83</v>
      </c>
      <c r="N146" t="s">
        <v>82</v>
      </c>
      <c r="O146">
        <v>8</v>
      </c>
      <c r="P146" t="s">
        <v>411</v>
      </c>
      <c r="Q146">
        <v>1313234591</v>
      </c>
      <c r="R146" t="b">
        <v>1</v>
      </c>
      <c r="S146">
        <v>187</v>
      </c>
      <c r="T146" t="b">
        <v>0</v>
      </c>
      <c r="U146">
        <v>1</v>
      </c>
      <c r="V146">
        <v>0</v>
      </c>
      <c r="W146">
        <v>-1</v>
      </c>
      <c r="X146">
        <v>7</v>
      </c>
      <c r="Y146">
        <v>6</v>
      </c>
      <c r="Z146">
        <v>11</v>
      </c>
      <c r="AA146">
        <v>8</v>
      </c>
      <c r="AB146">
        <v>31</v>
      </c>
    </row>
    <row r="147" spans="1:28" x14ac:dyDescent="0.3">
      <c r="A147" t="b">
        <v>1</v>
      </c>
      <c r="B147" t="b">
        <v>1</v>
      </c>
      <c r="C147">
        <v>25</v>
      </c>
      <c r="D147" t="s">
        <v>582</v>
      </c>
      <c r="E147" t="b">
        <v>1</v>
      </c>
      <c r="F147">
        <v>60</v>
      </c>
      <c r="G147" t="s">
        <v>145</v>
      </c>
      <c r="H147" t="s">
        <v>286</v>
      </c>
      <c r="I147">
        <v>9</v>
      </c>
      <c r="J147">
        <v>0</v>
      </c>
      <c r="K147">
        <v>9</v>
      </c>
      <c r="L147">
        <v>0.81818181818181823</v>
      </c>
      <c r="M147" t="s">
        <v>83</v>
      </c>
      <c r="N147" t="s">
        <v>87</v>
      </c>
      <c r="O147">
        <v>11</v>
      </c>
      <c r="P147" t="s">
        <v>412</v>
      </c>
      <c r="Q147">
        <v>1526951635</v>
      </c>
      <c r="R147" t="b">
        <v>1</v>
      </c>
      <c r="S147">
        <v>178</v>
      </c>
      <c r="T147" t="b">
        <v>0</v>
      </c>
      <c r="U147">
        <v>1</v>
      </c>
      <c r="V147">
        <v>0</v>
      </c>
      <c r="W147">
        <v>0</v>
      </c>
      <c r="X147">
        <v>9</v>
      </c>
      <c r="Y147">
        <v>7</v>
      </c>
      <c r="Z147">
        <v>11</v>
      </c>
      <c r="AA147">
        <v>7</v>
      </c>
      <c r="AB147">
        <v>21</v>
      </c>
    </row>
    <row r="148" spans="1:28" x14ac:dyDescent="0.3">
      <c r="A148" t="b">
        <v>1</v>
      </c>
      <c r="B148" t="b">
        <v>1</v>
      </c>
      <c r="C148">
        <v>25</v>
      </c>
      <c r="D148" t="s">
        <v>582</v>
      </c>
      <c r="E148" t="b">
        <v>1</v>
      </c>
      <c r="F148">
        <v>166</v>
      </c>
      <c r="G148" t="s">
        <v>221</v>
      </c>
      <c r="H148" t="s">
        <v>222</v>
      </c>
      <c r="I148">
        <v>9</v>
      </c>
      <c r="J148">
        <v>0</v>
      </c>
      <c r="K148">
        <v>9</v>
      </c>
      <c r="L148">
        <v>0.81818181818181823</v>
      </c>
      <c r="M148" t="s">
        <v>83</v>
      </c>
      <c r="N148" t="s">
        <v>87</v>
      </c>
      <c r="O148">
        <v>9</v>
      </c>
      <c r="P148" t="s">
        <v>412</v>
      </c>
      <c r="Q148">
        <v>35799760</v>
      </c>
      <c r="R148" t="b">
        <v>1</v>
      </c>
      <c r="S148">
        <v>164</v>
      </c>
      <c r="T148" t="b">
        <v>0</v>
      </c>
      <c r="U148">
        <v>20</v>
      </c>
      <c r="V148">
        <v>0</v>
      </c>
      <c r="W148">
        <v>0</v>
      </c>
      <c r="X148">
        <v>6</v>
      </c>
      <c r="Y148">
        <v>5</v>
      </c>
      <c r="Z148">
        <v>11</v>
      </c>
      <c r="AA148">
        <v>8</v>
      </c>
      <c r="AB148">
        <v>43</v>
      </c>
    </row>
    <row r="149" spans="1:28" x14ac:dyDescent="0.3">
      <c r="A149" t="b">
        <v>1</v>
      </c>
      <c r="B149" t="b">
        <v>1</v>
      </c>
      <c r="C149">
        <v>25</v>
      </c>
      <c r="D149" t="s">
        <v>582</v>
      </c>
      <c r="E149" t="b">
        <v>1</v>
      </c>
      <c r="F149">
        <v>133</v>
      </c>
      <c r="G149" t="s">
        <v>268</v>
      </c>
      <c r="H149" t="s">
        <v>269</v>
      </c>
      <c r="I149">
        <v>9</v>
      </c>
      <c r="J149">
        <v>0</v>
      </c>
      <c r="K149">
        <v>9</v>
      </c>
      <c r="L149">
        <v>0.81818181818181823</v>
      </c>
      <c r="M149" t="s">
        <v>83</v>
      </c>
      <c r="N149" t="s">
        <v>87</v>
      </c>
      <c r="O149">
        <v>9</v>
      </c>
      <c r="P149" t="s">
        <v>411</v>
      </c>
      <c r="Q149">
        <v>752172919</v>
      </c>
      <c r="R149" t="b">
        <v>1</v>
      </c>
      <c r="S149">
        <v>175</v>
      </c>
      <c r="T149" t="b">
        <v>0</v>
      </c>
      <c r="U149">
        <v>20</v>
      </c>
      <c r="V149">
        <v>0</v>
      </c>
      <c r="W149">
        <v>-1</v>
      </c>
      <c r="X149">
        <v>8</v>
      </c>
      <c r="Y149">
        <v>7</v>
      </c>
      <c r="Z149">
        <v>11</v>
      </c>
      <c r="AA149">
        <v>8</v>
      </c>
      <c r="AB149">
        <v>43</v>
      </c>
    </row>
    <row r="150" spans="1:28" x14ac:dyDescent="0.3">
      <c r="A150" t="b">
        <v>1</v>
      </c>
      <c r="B150" t="b">
        <v>1</v>
      </c>
      <c r="C150">
        <v>25</v>
      </c>
      <c r="D150" t="s">
        <v>582</v>
      </c>
      <c r="E150" t="b">
        <v>1</v>
      </c>
      <c r="F150">
        <v>39</v>
      </c>
      <c r="G150" t="s">
        <v>374</v>
      </c>
      <c r="H150" t="s">
        <v>269</v>
      </c>
      <c r="I150">
        <v>9</v>
      </c>
      <c r="J150">
        <v>0</v>
      </c>
      <c r="K150">
        <v>9</v>
      </c>
      <c r="L150">
        <v>0.81818181818181823</v>
      </c>
      <c r="M150" t="s">
        <v>83</v>
      </c>
      <c r="N150" t="s">
        <v>82</v>
      </c>
      <c r="O150">
        <v>9</v>
      </c>
      <c r="P150" t="s">
        <v>411</v>
      </c>
      <c r="Q150">
        <v>1759743312</v>
      </c>
      <c r="R150" t="b">
        <v>1</v>
      </c>
      <c r="S150">
        <v>186</v>
      </c>
      <c r="T150" t="b">
        <v>0</v>
      </c>
      <c r="U150">
        <v>20</v>
      </c>
      <c r="V150">
        <v>0</v>
      </c>
      <c r="W150">
        <v>-1</v>
      </c>
      <c r="X150">
        <v>9</v>
      </c>
      <c r="Y150">
        <v>7</v>
      </c>
      <c r="Z150">
        <v>11</v>
      </c>
      <c r="AA150">
        <v>8</v>
      </c>
      <c r="AB150">
        <v>27</v>
      </c>
    </row>
    <row r="151" spans="1:28" x14ac:dyDescent="0.3">
      <c r="A151" t="b">
        <v>1</v>
      </c>
      <c r="B151" t="b">
        <v>1</v>
      </c>
      <c r="C151">
        <v>25</v>
      </c>
      <c r="D151" t="s">
        <v>582</v>
      </c>
      <c r="E151" t="b">
        <v>1</v>
      </c>
      <c r="F151">
        <v>278</v>
      </c>
      <c r="G151" t="s">
        <v>142</v>
      </c>
      <c r="H151" t="s">
        <v>143</v>
      </c>
      <c r="I151">
        <v>9</v>
      </c>
      <c r="J151">
        <v>0</v>
      </c>
      <c r="K151">
        <v>9</v>
      </c>
      <c r="L151">
        <v>0.81818181818181823</v>
      </c>
      <c r="M151" t="s">
        <v>81</v>
      </c>
      <c r="N151" t="s">
        <v>82</v>
      </c>
      <c r="O151">
        <v>13</v>
      </c>
      <c r="P151" t="s">
        <v>411</v>
      </c>
      <c r="Q151">
        <v>1284242639</v>
      </c>
      <c r="R151" t="b">
        <v>1</v>
      </c>
      <c r="S151">
        <v>111</v>
      </c>
      <c r="T151" t="b">
        <v>0</v>
      </c>
      <c r="U151">
        <v>20</v>
      </c>
      <c r="V151">
        <v>0</v>
      </c>
      <c r="W151">
        <v>0</v>
      </c>
      <c r="X151">
        <v>6</v>
      </c>
      <c r="Y151">
        <v>6</v>
      </c>
      <c r="Z151">
        <v>11</v>
      </c>
      <c r="AA151">
        <v>8</v>
      </c>
      <c r="AB151">
        <v>43</v>
      </c>
    </row>
    <row r="152" spans="1:28" x14ac:dyDescent="0.3">
      <c r="A152" t="b">
        <v>1</v>
      </c>
      <c r="B152" t="b">
        <v>1</v>
      </c>
      <c r="C152">
        <v>25</v>
      </c>
      <c r="D152" t="s">
        <v>582</v>
      </c>
      <c r="E152" t="b">
        <v>1</v>
      </c>
      <c r="F152">
        <v>110</v>
      </c>
      <c r="G152" t="s">
        <v>218</v>
      </c>
      <c r="H152" t="s">
        <v>219</v>
      </c>
      <c r="I152">
        <v>9</v>
      </c>
      <c r="J152">
        <v>0</v>
      </c>
      <c r="K152">
        <v>9</v>
      </c>
      <c r="L152">
        <v>0.81818181818181823</v>
      </c>
      <c r="M152" t="s">
        <v>83</v>
      </c>
      <c r="N152" t="s">
        <v>82</v>
      </c>
      <c r="O152">
        <v>13</v>
      </c>
      <c r="P152" t="s">
        <v>411</v>
      </c>
      <c r="Q152">
        <v>1556307242</v>
      </c>
      <c r="R152" t="b">
        <v>1</v>
      </c>
      <c r="S152">
        <v>176</v>
      </c>
      <c r="T152" t="b">
        <v>0</v>
      </c>
      <c r="U152">
        <v>1</v>
      </c>
      <c r="V152">
        <v>0</v>
      </c>
      <c r="W152">
        <v>-1</v>
      </c>
      <c r="X152">
        <v>9</v>
      </c>
      <c r="Y152">
        <v>7</v>
      </c>
      <c r="Z152">
        <v>11</v>
      </c>
      <c r="AA152">
        <v>7</v>
      </c>
      <c r="AB152">
        <v>37</v>
      </c>
    </row>
    <row r="153" spans="1:28" x14ac:dyDescent="0.3">
      <c r="A153" t="b">
        <v>1</v>
      </c>
      <c r="B153" t="b">
        <v>1</v>
      </c>
      <c r="C153">
        <v>25</v>
      </c>
      <c r="D153" t="s">
        <v>582</v>
      </c>
      <c r="E153" t="b">
        <v>1</v>
      </c>
      <c r="F153">
        <v>53</v>
      </c>
      <c r="G153" t="s">
        <v>192</v>
      </c>
      <c r="H153" t="s">
        <v>232</v>
      </c>
      <c r="I153">
        <v>9</v>
      </c>
      <c r="J153">
        <v>0</v>
      </c>
      <c r="K153">
        <v>9</v>
      </c>
      <c r="L153">
        <v>0.81818181818181823</v>
      </c>
      <c r="M153" t="s">
        <v>83</v>
      </c>
      <c r="N153" t="s">
        <v>87</v>
      </c>
      <c r="O153">
        <v>12</v>
      </c>
      <c r="P153" t="s">
        <v>411</v>
      </c>
      <c r="Q153">
        <v>1154893828</v>
      </c>
      <c r="R153" t="b">
        <v>1</v>
      </c>
      <c r="S153">
        <v>154</v>
      </c>
      <c r="T153" t="b">
        <v>0</v>
      </c>
      <c r="U153">
        <v>20</v>
      </c>
      <c r="V153">
        <v>0</v>
      </c>
      <c r="W153">
        <v>0</v>
      </c>
      <c r="X153">
        <v>9</v>
      </c>
      <c r="Y153">
        <v>7</v>
      </c>
      <c r="Z153">
        <v>11</v>
      </c>
      <c r="AA153">
        <v>8</v>
      </c>
      <c r="AB153">
        <v>31</v>
      </c>
    </row>
    <row r="154" spans="1:28" x14ac:dyDescent="0.3">
      <c r="A154" t="b">
        <v>1</v>
      </c>
      <c r="B154" t="b">
        <v>1</v>
      </c>
      <c r="C154">
        <v>25</v>
      </c>
      <c r="D154" t="s">
        <v>582</v>
      </c>
      <c r="E154" t="b">
        <v>1</v>
      </c>
      <c r="F154">
        <v>171</v>
      </c>
      <c r="G154" t="s">
        <v>85</v>
      </c>
      <c r="H154" t="s">
        <v>86</v>
      </c>
      <c r="I154">
        <v>9</v>
      </c>
      <c r="J154">
        <v>0</v>
      </c>
      <c r="K154">
        <v>9</v>
      </c>
      <c r="L154">
        <v>0.81818181818181823</v>
      </c>
      <c r="M154" t="s">
        <v>83</v>
      </c>
      <c r="N154" t="s">
        <v>82</v>
      </c>
      <c r="O154">
        <v>13</v>
      </c>
      <c r="P154" t="s">
        <v>412</v>
      </c>
      <c r="Q154">
        <v>1140562341</v>
      </c>
      <c r="R154" t="b">
        <v>1</v>
      </c>
      <c r="S154">
        <v>165</v>
      </c>
      <c r="T154" t="b">
        <v>0</v>
      </c>
      <c r="U154">
        <v>20</v>
      </c>
      <c r="V154">
        <v>0</v>
      </c>
      <c r="W154">
        <v>0</v>
      </c>
      <c r="X154">
        <v>6</v>
      </c>
      <c r="Y154">
        <v>5</v>
      </c>
      <c r="Z154">
        <v>11</v>
      </c>
      <c r="AA154">
        <v>8</v>
      </c>
      <c r="AB154">
        <v>27</v>
      </c>
    </row>
    <row r="155" spans="1:28" x14ac:dyDescent="0.3">
      <c r="A155" t="b">
        <v>1</v>
      </c>
      <c r="B155" t="b">
        <v>1</v>
      </c>
      <c r="C155">
        <v>25</v>
      </c>
      <c r="D155" t="s">
        <v>582</v>
      </c>
      <c r="E155" t="b">
        <v>1</v>
      </c>
      <c r="F155">
        <v>1492</v>
      </c>
      <c r="G155" t="s">
        <v>614</v>
      </c>
      <c r="H155" t="s">
        <v>615</v>
      </c>
      <c r="I155">
        <v>9</v>
      </c>
      <c r="J155">
        <v>0</v>
      </c>
      <c r="K155">
        <v>9</v>
      </c>
      <c r="L155">
        <v>0.81818181818181823</v>
      </c>
      <c r="M155" t="s">
        <v>83</v>
      </c>
      <c r="N155" t="s">
        <v>82</v>
      </c>
      <c r="O155">
        <v>6</v>
      </c>
      <c r="P155" t="s">
        <v>413</v>
      </c>
      <c r="Q155">
        <v>608894917</v>
      </c>
      <c r="R155" t="b">
        <v>1</v>
      </c>
      <c r="S155">
        <v>170</v>
      </c>
      <c r="T155" t="b">
        <v>0</v>
      </c>
      <c r="U155">
        <v>20</v>
      </c>
      <c r="V155">
        <v>0</v>
      </c>
      <c r="W155">
        <v>0</v>
      </c>
      <c r="X155">
        <v>7</v>
      </c>
      <c r="Y155">
        <v>6</v>
      </c>
      <c r="Z155">
        <v>11</v>
      </c>
      <c r="AA155">
        <v>8</v>
      </c>
      <c r="AB155">
        <v>43</v>
      </c>
    </row>
    <row r="156" spans="1:28" x14ac:dyDescent="0.3">
      <c r="A156" t="b">
        <v>1</v>
      </c>
      <c r="B156" t="b">
        <v>1</v>
      </c>
      <c r="C156">
        <v>25</v>
      </c>
      <c r="D156" t="s">
        <v>582</v>
      </c>
      <c r="E156" t="b">
        <v>1</v>
      </c>
      <c r="F156">
        <v>104</v>
      </c>
      <c r="G156" t="s">
        <v>200</v>
      </c>
      <c r="H156" t="s">
        <v>201</v>
      </c>
      <c r="I156">
        <v>9</v>
      </c>
      <c r="J156">
        <v>0</v>
      </c>
      <c r="K156">
        <v>9</v>
      </c>
      <c r="L156">
        <v>0.81818181818181823</v>
      </c>
      <c r="M156" t="s">
        <v>83</v>
      </c>
      <c r="N156" t="s">
        <v>87</v>
      </c>
      <c r="O156">
        <v>13</v>
      </c>
      <c r="P156" t="s">
        <v>411</v>
      </c>
      <c r="Q156">
        <v>1741573523</v>
      </c>
      <c r="R156" t="b">
        <v>1</v>
      </c>
      <c r="S156">
        <v>179</v>
      </c>
      <c r="T156" t="b">
        <v>0</v>
      </c>
      <c r="U156">
        <v>20</v>
      </c>
      <c r="V156">
        <v>0</v>
      </c>
      <c r="W156">
        <v>0</v>
      </c>
      <c r="X156">
        <v>8</v>
      </c>
      <c r="Y156">
        <v>7</v>
      </c>
      <c r="Z156">
        <v>11</v>
      </c>
      <c r="AA156">
        <v>8</v>
      </c>
      <c r="AB156">
        <v>35</v>
      </c>
    </row>
    <row r="157" spans="1:28" x14ac:dyDescent="0.3">
      <c r="A157" t="b">
        <v>1</v>
      </c>
      <c r="B157" t="b">
        <v>1</v>
      </c>
      <c r="C157">
        <v>25</v>
      </c>
      <c r="D157" t="s">
        <v>582</v>
      </c>
      <c r="E157" t="b">
        <v>1</v>
      </c>
      <c r="F157">
        <v>165</v>
      </c>
      <c r="G157" t="s">
        <v>315</v>
      </c>
      <c r="H157" t="s">
        <v>135</v>
      </c>
      <c r="I157">
        <v>9</v>
      </c>
      <c r="J157">
        <v>0</v>
      </c>
      <c r="K157">
        <v>9</v>
      </c>
      <c r="L157">
        <v>0.81818181818181823</v>
      </c>
      <c r="M157" t="s">
        <v>83</v>
      </c>
      <c r="N157" t="s">
        <v>87</v>
      </c>
      <c r="O157">
        <v>9</v>
      </c>
      <c r="P157" t="s">
        <v>411</v>
      </c>
      <c r="Q157">
        <v>533778704</v>
      </c>
      <c r="R157" t="b">
        <v>1</v>
      </c>
      <c r="S157">
        <v>157</v>
      </c>
      <c r="T157" t="b">
        <v>0</v>
      </c>
      <c r="U157">
        <v>20</v>
      </c>
      <c r="V157">
        <v>0</v>
      </c>
      <c r="W157">
        <v>-1</v>
      </c>
      <c r="X157">
        <v>8</v>
      </c>
      <c r="Y157">
        <v>7</v>
      </c>
      <c r="Z157">
        <v>11</v>
      </c>
      <c r="AA157">
        <v>8</v>
      </c>
      <c r="AB157">
        <v>27</v>
      </c>
    </row>
    <row r="158" spans="1:28" x14ac:dyDescent="0.3">
      <c r="A158" t="b">
        <v>1</v>
      </c>
      <c r="B158" t="b">
        <v>1</v>
      </c>
      <c r="C158">
        <v>25</v>
      </c>
      <c r="D158" t="s">
        <v>582</v>
      </c>
      <c r="E158" t="b">
        <v>1</v>
      </c>
      <c r="F158">
        <v>1335</v>
      </c>
      <c r="G158" t="s">
        <v>600</v>
      </c>
      <c r="H158" t="s">
        <v>229</v>
      </c>
      <c r="I158">
        <v>9</v>
      </c>
      <c r="J158">
        <v>0</v>
      </c>
      <c r="K158">
        <v>9</v>
      </c>
      <c r="L158">
        <v>0.81818181818181823</v>
      </c>
      <c r="M158" t="s">
        <v>83</v>
      </c>
      <c r="N158" t="s">
        <v>82</v>
      </c>
      <c r="O158">
        <v>14</v>
      </c>
      <c r="P158" t="s">
        <v>413</v>
      </c>
      <c r="Q158">
        <v>1531366701</v>
      </c>
      <c r="R158" t="b">
        <v>1</v>
      </c>
      <c r="S158">
        <v>154</v>
      </c>
      <c r="T158" t="b">
        <v>0</v>
      </c>
      <c r="U158">
        <v>1</v>
      </c>
      <c r="V158">
        <v>0</v>
      </c>
      <c r="W158">
        <v>0</v>
      </c>
      <c r="X158">
        <v>8</v>
      </c>
      <c r="Y158">
        <v>6</v>
      </c>
      <c r="Z158">
        <v>11</v>
      </c>
      <c r="AA158">
        <v>7</v>
      </c>
      <c r="AB158">
        <v>25</v>
      </c>
    </row>
    <row r="159" spans="1:28" x14ac:dyDescent="0.3">
      <c r="A159" t="b">
        <v>1</v>
      </c>
      <c r="B159" t="b">
        <v>1</v>
      </c>
      <c r="C159">
        <v>25</v>
      </c>
      <c r="D159" t="s">
        <v>582</v>
      </c>
      <c r="E159" t="b">
        <v>1</v>
      </c>
      <c r="F159">
        <v>192</v>
      </c>
      <c r="G159" t="s">
        <v>570</v>
      </c>
      <c r="H159" t="s">
        <v>288</v>
      </c>
      <c r="I159">
        <v>9</v>
      </c>
      <c r="J159">
        <v>0</v>
      </c>
      <c r="K159">
        <v>9</v>
      </c>
      <c r="L159">
        <v>0.81818181818181823</v>
      </c>
      <c r="M159" t="s">
        <v>81</v>
      </c>
      <c r="N159" t="s">
        <v>87</v>
      </c>
      <c r="O159">
        <v>9</v>
      </c>
      <c r="P159" t="s">
        <v>413</v>
      </c>
      <c r="Q159">
        <v>1252793433</v>
      </c>
      <c r="R159" t="b">
        <v>1</v>
      </c>
      <c r="S159">
        <v>74</v>
      </c>
      <c r="T159" t="b">
        <v>0</v>
      </c>
      <c r="U159">
        <v>20</v>
      </c>
      <c r="V159">
        <v>0</v>
      </c>
      <c r="W159">
        <v>0</v>
      </c>
      <c r="X159">
        <v>9</v>
      </c>
      <c r="Y159">
        <v>8</v>
      </c>
      <c r="Z159">
        <v>11</v>
      </c>
      <c r="AA159">
        <v>8</v>
      </c>
      <c r="AB159">
        <v>27</v>
      </c>
    </row>
    <row r="160" spans="1:28" x14ac:dyDescent="0.3">
      <c r="A160" t="b">
        <v>1</v>
      </c>
      <c r="B160" t="b">
        <v>1</v>
      </c>
      <c r="C160">
        <v>25</v>
      </c>
      <c r="D160" t="s">
        <v>582</v>
      </c>
      <c r="E160" t="b">
        <v>1</v>
      </c>
      <c r="F160">
        <v>322</v>
      </c>
      <c r="G160" t="s">
        <v>163</v>
      </c>
      <c r="H160" t="s">
        <v>601</v>
      </c>
      <c r="I160">
        <v>9</v>
      </c>
      <c r="J160">
        <v>0</v>
      </c>
      <c r="K160">
        <v>9</v>
      </c>
      <c r="L160">
        <v>0.81818181818181823</v>
      </c>
      <c r="M160" t="s">
        <v>83</v>
      </c>
      <c r="N160" t="s">
        <v>82</v>
      </c>
      <c r="O160">
        <v>15</v>
      </c>
      <c r="P160" t="s">
        <v>413</v>
      </c>
      <c r="Q160">
        <v>86102139</v>
      </c>
      <c r="R160" t="b">
        <v>1</v>
      </c>
      <c r="S160">
        <v>174</v>
      </c>
      <c r="T160" t="b">
        <v>0</v>
      </c>
      <c r="U160">
        <v>1</v>
      </c>
      <c r="V160">
        <v>0</v>
      </c>
      <c r="W160">
        <v>0</v>
      </c>
      <c r="X160">
        <v>9</v>
      </c>
      <c r="Y160">
        <v>7</v>
      </c>
      <c r="Z160">
        <v>11</v>
      </c>
      <c r="AA160">
        <v>7</v>
      </c>
      <c r="AB160">
        <v>21</v>
      </c>
    </row>
    <row r="161" spans="1:28" x14ac:dyDescent="0.3">
      <c r="A161" t="b">
        <v>1</v>
      </c>
      <c r="B161" t="b">
        <v>1</v>
      </c>
      <c r="C161">
        <v>25</v>
      </c>
      <c r="D161" t="s">
        <v>582</v>
      </c>
      <c r="E161" t="b">
        <v>1</v>
      </c>
      <c r="F161">
        <v>33</v>
      </c>
      <c r="G161" t="s">
        <v>192</v>
      </c>
      <c r="H161" t="s">
        <v>193</v>
      </c>
      <c r="I161">
        <v>9</v>
      </c>
      <c r="J161">
        <v>0</v>
      </c>
      <c r="K161">
        <v>9</v>
      </c>
      <c r="L161">
        <v>0.81818181818181823</v>
      </c>
      <c r="M161" t="s">
        <v>83</v>
      </c>
      <c r="N161" t="s">
        <v>87</v>
      </c>
      <c r="O161">
        <v>13</v>
      </c>
      <c r="P161" t="s">
        <v>411</v>
      </c>
      <c r="Q161">
        <v>2022427687</v>
      </c>
      <c r="R161" t="b">
        <v>1</v>
      </c>
      <c r="S161">
        <v>185</v>
      </c>
      <c r="T161" t="b">
        <v>0</v>
      </c>
      <c r="U161">
        <v>1</v>
      </c>
      <c r="V161">
        <v>0</v>
      </c>
      <c r="W161">
        <v>0</v>
      </c>
      <c r="X161">
        <v>8</v>
      </c>
      <c r="Y161">
        <v>6</v>
      </c>
      <c r="Z161">
        <v>11</v>
      </c>
      <c r="AA161">
        <v>7</v>
      </c>
      <c r="AB161">
        <v>33</v>
      </c>
    </row>
    <row r="162" spans="1:28" x14ac:dyDescent="0.3">
      <c r="A162" t="b">
        <v>1</v>
      </c>
      <c r="B162" t="b">
        <v>1</v>
      </c>
      <c r="C162">
        <v>25</v>
      </c>
      <c r="D162" t="s">
        <v>582</v>
      </c>
      <c r="E162" t="b">
        <v>1</v>
      </c>
      <c r="F162">
        <v>1227</v>
      </c>
      <c r="G162" t="s">
        <v>602</v>
      </c>
      <c r="H162" t="s">
        <v>603</v>
      </c>
      <c r="I162">
        <v>9</v>
      </c>
      <c r="J162">
        <v>0</v>
      </c>
      <c r="K162">
        <v>9</v>
      </c>
      <c r="L162">
        <v>0.81818181818181823</v>
      </c>
      <c r="M162" t="s">
        <v>83</v>
      </c>
      <c r="N162" t="s">
        <v>82</v>
      </c>
      <c r="O162">
        <v>14</v>
      </c>
      <c r="P162" t="s">
        <v>413</v>
      </c>
      <c r="Q162">
        <v>830318240</v>
      </c>
      <c r="R162" t="b">
        <v>1</v>
      </c>
      <c r="S162">
        <v>177</v>
      </c>
      <c r="T162" t="b">
        <v>0</v>
      </c>
      <c r="U162">
        <v>20</v>
      </c>
      <c r="V162">
        <v>0</v>
      </c>
      <c r="W162">
        <v>-1</v>
      </c>
      <c r="X162">
        <v>9</v>
      </c>
      <c r="Y162">
        <v>7</v>
      </c>
      <c r="Z162">
        <v>11</v>
      </c>
      <c r="AA162">
        <v>8</v>
      </c>
      <c r="AB162">
        <v>27</v>
      </c>
    </row>
    <row r="163" spans="1:28" x14ac:dyDescent="0.3">
      <c r="A163" t="b">
        <v>1</v>
      </c>
      <c r="B163" t="b">
        <v>1</v>
      </c>
      <c r="C163">
        <v>25</v>
      </c>
      <c r="D163" t="s">
        <v>582</v>
      </c>
      <c r="E163" t="b">
        <v>1</v>
      </c>
      <c r="F163">
        <v>291</v>
      </c>
      <c r="G163" t="s">
        <v>553</v>
      </c>
      <c r="H163" t="s">
        <v>554</v>
      </c>
      <c r="I163">
        <v>8</v>
      </c>
      <c r="J163">
        <v>0</v>
      </c>
      <c r="K163">
        <v>8</v>
      </c>
      <c r="L163">
        <v>0.72727272727272729</v>
      </c>
      <c r="M163" t="s">
        <v>81</v>
      </c>
      <c r="N163" t="s">
        <v>82</v>
      </c>
      <c r="O163">
        <v>5</v>
      </c>
      <c r="P163" t="s">
        <v>411</v>
      </c>
      <c r="Q163">
        <v>618690104</v>
      </c>
      <c r="R163" t="b">
        <v>1</v>
      </c>
      <c r="S163">
        <v>176</v>
      </c>
      <c r="T163" t="b">
        <v>0</v>
      </c>
      <c r="U163">
        <v>20</v>
      </c>
      <c r="V163">
        <v>0</v>
      </c>
      <c r="W163">
        <v>-1</v>
      </c>
      <c r="X163">
        <v>9</v>
      </c>
      <c r="Y163">
        <v>7</v>
      </c>
      <c r="Z163">
        <v>11</v>
      </c>
      <c r="AA163">
        <v>7</v>
      </c>
      <c r="AB163">
        <v>25</v>
      </c>
    </row>
    <row r="164" spans="1:28" x14ac:dyDescent="0.3">
      <c r="A164" t="b">
        <v>1</v>
      </c>
      <c r="B164" t="b">
        <v>1</v>
      </c>
      <c r="C164">
        <v>25</v>
      </c>
      <c r="D164" t="s">
        <v>582</v>
      </c>
      <c r="E164" t="b">
        <v>1</v>
      </c>
      <c r="F164">
        <v>36</v>
      </c>
      <c r="G164" t="s">
        <v>215</v>
      </c>
      <c r="H164" t="s">
        <v>216</v>
      </c>
      <c r="I164">
        <v>8</v>
      </c>
      <c r="J164">
        <v>0</v>
      </c>
      <c r="K164">
        <v>8</v>
      </c>
      <c r="L164">
        <v>0.72727272727272729</v>
      </c>
      <c r="M164" t="s">
        <v>83</v>
      </c>
      <c r="N164" t="s">
        <v>82</v>
      </c>
      <c r="O164">
        <v>11</v>
      </c>
      <c r="P164" t="s">
        <v>412</v>
      </c>
      <c r="Q164">
        <v>1932696490</v>
      </c>
      <c r="R164" t="b">
        <v>1</v>
      </c>
      <c r="S164">
        <v>185</v>
      </c>
      <c r="T164" t="b">
        <v>0</v>
      </c>
      <c r="U164">
        <v>98</v>
      </c>
      <c r="V164">
        <v>0</v>
      </c>
      <c r="W164">
        <v>-1</v>
      </c>
      <c r="X164">
        <v>5</v>
      </c>
      <c r="Y164">
        <v>5</v>
      </c>
      <c r="Z164">
        <v>11</v>
      </c>
      <c r="AA164">
        <v>8</v>
      </c>
      <c r="AB164">
        <v>39</v>
      </c>
    </row>
    <row r="165" spans="1:28" x14ac:dyDescent="0.3">
      <c r="A165" t="b">
        <v>1</v>
      </c>
      <c r="B165" t="b">
        <v>1</v>
      </c>
      <c r="C165">
        <v>25</v>
      </c>
      <c r="D165" t="s">
        <v>582</v>
      </c>
      <c r="E165" t="b">
        <v>1</v>
      </c>
      <c r="F165">
        <v>67</v>
      </c>
      <c r="G165" t="s">
        <v>575</v>
      </c>
      <c r="H165" t="s">
        <v>562</v>
      </c>
      <c r="I165">
        <v>8</v>
      </c>
      <c r="J165">
        <v>0</v>
      </c>
      <c r="K165">
        <v>8</v>
      </c>
      <c r="L165">
        <v>0.72727272727272729</v>
      </c>
      <c r="M165" t="s">
        <v>83</v>
      </c>
      <c r="N165" t="s">
        <v>87</v>
      </c>
      <c r="O165">
        <v>11</v>
      </c>
      <c r="P165" t="s">
        <v>411</v>
      </c>
      <c r="Q165">
        <v>441973154</v>
      </c>
      <c r="R165" t="b">
        <v>1</v>
      </c>
      <c r="S165">
        <v>188</v>
      </c>
      <c r="T165" t="b">
        <v>0</v>
      </c>
      <c r="U165">
        <v>20</v>
      </c>
      <c r="V165">
        <v>0</v>
      </c>
      <c r="W165">
        <v>0</v>
      </c>
      <c r="X165">
        <v>7</v>
      </c>
      <c r="Y165">
        <v>6</v>
      </c>
      <c r="Z165">
        <v>11</v>
      </c>
      <c r="AA165">
        <v>7</v>
      </c>
      <c r="AB165">
        <v>33</v>
      </c>
    </row>
    <row r="166" spans="1:28" x14ac:dyDescent="0.3">
      <c r="A166" t="b">
        <v>1</v>
      </c>
      <c r="B166" t="b">
        <v>1</v>
      </c>
      <c r="C166">
        <v>25</v>
      </c>
      <c r="D166" t="s">
        <v>582</v>
      </c>
      <c r="E166" t="b">
        <v>1</v>
      </c>
      <c r="F166">
        <v>97</v>
      </c>
      <c r="G166" t="s">
        <v>121</v>
      </c>
      <c r="H166" t="s">
        <v>91</v>
      </c>
      <c r="I166">
        <v>8</v>
      </c>
      <c r="J166">
        <v>0</v>
      </c>
      <c r="K166">
        <v>8</v>
      </c>
      <c r="L166">
        <v>0.72727272727272729</v>
      </c>
      <c r="M166" t="s">
        <v>83</v>
      </c>
      <c r="N166" t="s">
        <v>82</v>
      </c>
      <c r="O166">
        <v>6</v>
      </c>
      <c r="P166" t="s">
        <v>411</v>
      </c>
      <c r="Q166">
        <v>990540332</v>
      </c>
      <c r="R166" t="b">
        <v>1</v>
      </c>
      <c r="S166">
        <v>187</v>
      </c>
      <c r="T166" t="b">
        <v>0</v>
      </c>
      <c r="U166">
        <v>98</v>
      </c>
      <c r="V166">
        <v>0</v>
      </c>
      <c r="W166">
        <v>0</v>
      </c>
      <c r="X166">
        <v>10</v>
      </c>
      <c r="Y166">
        <v>8</v>
      </c>
      <c r="Z166">
        <v>11</v>
      </c>
      <c r="AA166">
        <v>8</v>
      </c>
      <c r="AB166">
        <v>41</v>
      </c>
    </row>
    <row r="167" spans="1:28" x14ac:dyDescent="0.3">
      <c r="A167" t="b">
        <v>1</v>
      </c>
      <c r="B167" t="b">
        <v>1</v>
      </c>
      <c r="C167">
        <v>25</v>
      </c>
      <c r="D167" t="s">
        <v>582</v>
      </c>
      <c r="E167" t="b">
        <v>1</v>
      </c>
      <c r="F167">
        <v>56</v>
      </c>
      <c r="G167" t="s">
        <v>157</v>
      </c>
      <c r="H167" t="s">
        <v>158</v>
      </c>
      <c r="I167">
        <v>8</v>
      </c>
      <c r="J167">
        <v>0</v>
      </c>
      <c r="K167">
        <v>8</v>
      </c>
      <c r="L167">
        <v>0.72727272727272729</v>
      </c>
      <c r="M167" t="s">
        <v>83</v>
      </c>
      <c r="N167" t="s">
        <v>87</v>
      </c>
      <c r="O167">
        <v>12</v>
      </c>
      <c r="P167" t="s">
        <v>411</v>
      </c>
      <c r="Q167">
        <v>777502436</v>
      </c>
      <c r="R167" t="b">
        <v>1</v>
      </c>
      <c r="S167">
        <v>187</v>
      </c>
      <c r="T167" t="b">
        <v>0</v>
      </c>
      <c r="U167">
        <v>98</v>
      </c>
      <c r="V167">
        <v>0</v>
      </c>
      <c r="W167">
        <v>0</v>
      </c>
      <c r="X167">
        <v>7</v>
      </c>
      <c r="Y167">
        <v>6</v>
      </c>
      <c r="Z167">
        <v>11</v>
      </c>
      <c r="AA167">
        <v>8</v>
      </c>
      <c r="AB167">
        <v>27</v>
      </c>
    </row>
    <row r="168" spans="1:28" x14ac:dyDescent="0.3">
      <c r="A168" t="b">
        <v>1</v>
      </c>
      <c r="B168" t="b">
        <v>1</v>
      </c>
      <c r="C168">
        <v>25</v>
      </c>
      <c r="D168" t="s">
        <v>582</v>
      </c>
      <c r="E168" t="b">
        <v>1</v>
      </c>
      <c r="F168">
        <v>52</v>
      </c>
      <c r="G168" t="s">
        <v>354</v>
      </c>
      <c r="H168" t="s">
        <v>187</v>
      </c>
      <c r="I168">
        <v>8</v>
      </c>
      <c r="J168">
        <v>0</v>
      </c>
      <c r="K168">
        <v>8</v>
      </c>
      <c r="L168">
        <v>0.72727272727272729</v>
      </c>
      <c r="M168" t="s">
        <v>83</v>
      </c>
      <c r="N168" t="s">
        <v>82</v>
      </c>
      <c r="O168">
        <v>9</v>
      </c>
      <c r="P168" t="s">
        <v>411</v>
      </c>
      <c r="Q168">
        <v>1867570525</v>
      </c>
      <c r="R168" t="b">
        <v>1</v>
      </c>
      <c r="S168">
        <v>169</v>
      </c>
      <c r="T168" t="b">
        <v>0</v>
      </c>
      <c r="U168">
        <v>20</v>
      </c>
      <c r="V168">
        <v>0</v>
      </c>
      <c r="W168">
        <v>0</v>
      </c>
      <c r="X168">
        <v>7</v>
      </c>
      <c r="Y168">
        <v>6</v>
      </c>
      <c r="Z168">
        <v>11</v>
      </c>
      <c r="AA168">
        <v>7</v>
      </c>
      <c r="AB168">
        <v>27</v>
      </c>
    </row>
    <row r="169" spans="1:28" x14ac:dyDescent="0.3">
      <c r="A169" t="b">
        <v>1</v>
      </c>
      <c r="B169" t="b">
        <v>1</v>
      </c>
      <c r="C169">
        <v>25</v>
      </c>
      <c r="D169" t="s">
        <v>582</v>
      </c>
      <c r="E169" t="b">
        <v>1</v>
      </c>
      <c r="F169">
        <v>75</v>
      </c>
      <c r="G169" t="s">
        <v>174</v>
      </c>
      <c r="H169" t="s">
        <v>175</v>
      </c>
      <c r="I169">
        <v>8</v>
      </c>
      <c r="J169">
        <v>0</v>
      </c>
      <c r="K169">
        <v>8</v>
      </c>
      <c r="L169">
        <v>0.72727272727272729</v>
      </c>
      <c r="M169" t="s">
        <v>83</v>
      </c>
      <c r="N169" t="s">
        <v>87</v>
      </c>
      <c r="O169">
        <v>8</v>
      </c>
      <c r="P169" t="s">
        <v>412</v>
      </c>
      <c r="Q169">
        <v>508126526</v>
      </c>
      <c r="R169" t="b">
        <v>1</v>
      </c>
      <c r="S169">
        <v>175</v>
      </c>
      <c r="T169" t="b">
        <v>0</v>
      </c>
      <c r="U169">
        <v>98</v>
      </c>
      <c r="V169">
        <v>0</v>
      </c>
      <c r="W169">
        <v>-1</v>
      </c>
      <c r="X169">
        <v>7</v>
      </c>
      <c r="Y169">
        <v>6</v>
      </c>
      <c r="Z169">
        <v>11</v>
      </c>
      <c r="AA169">
        <v>8</v>
      </c>
      <c r="AB169">
        <v>31</v>
      </c>
    </row>
    <row r="170" spans="1:28" x14ac:dyDescent="0.3">
      <c r="A170" t="b">
        <v>1</v>
      </c>
      <c r="B170" t="b">
        <v>1</v>
      </c>
      <c r="C170">
        <v>25</v>
      </c>
      <c r="D170" t="s">
        <v>582</v>
      </c>
      <c r="E170" t="b">
        <v>1</v>
      </c>
      <c r="F170">
        <v>1416</v>
      </c>
      <c r="G170" t="s">
        <v>339</v>
      </c>
      <c r="H170" t="s">
        <v>588</v>
      </c>
      <c r="I170">
        <v>8</v>
      </c>
      <c r="J170">
        <v>0</v>
      </c>
      <c r="K170">
        <v>8</v>
      </c>
      <c r="L170">
        <v>0.72727272727272729</v>
      </c>
      <c r="M170" t="s">
        <v>81</v>
      </c>
      <c r="N170" t="s">
        <v>87</v>
      </c>
      <c r="O170">
        <v>11</v>
      </c>
      <c r="P170" t="s">
        <v>413</v>
      </c>
      <c r="Q170">
        <v>2051269630</v>
      </c>
      <c r="R170" t="b">
        <v>1</v>
      </c>
      <c r="S170">
        <v>100</v>
      </c>
      <c r="T170" t="b">
        <v>0</v>
      </c>
      <c r="U170">
        <v>20</v>
      </c>
      <c r="V170">
        <v>0</v>
      </c>
      <c r="W170">
        <v>-1</v>
      </c>
      <c r="X170">
        <v>6</v>
      </c>
      <c r="Y170">
        <v>5</v>
      </c>
      <c r="Z170">
        <v>11</v>
      </c>
      <c r="AA170">
        <v>7</v>
      </c>
      <c r="AB170">
        <v>25</v>
      </c>
    </row>
    <row r="171" spans="1:28" x14ac:dyDescent="0.3">
      <c r="A171" t="b">
        <v>1</v>
      </c>
      <c r="B171" t="b">
        <v>1</v>
      </c>
      <c r="C171">
        <v>25</v>
      </c>
      <c r="D171" t="s">
        <v>582</v>
      </c>
      <c r="E171" t="b">
        <v>1</v>
      </c>
      <c r="F171">
        <v>1491</v>
      </c>
      <c r="G171" t="s">
        <v>612</v>
      </c>
      <c r="H171" t="s">
        <v>613</v>
      </c>
      <c r="I171">
        <v>8</v>
      </c>
      <c r="J171">
        <v>0</v>
      </c>
      <c r="K171">
        <v>8</v>
      </c>
      <c r="L171">
        <v>0.72727272727272729</v>
      </c>
      <c r="M171" t="s">
        <v>83</v>
      </c>
      <c r="N171" t="s">
        <v>87</v>
      </c>
      <c r="O171">
        <v>7</v>
      </c>
      <c r="P171" t="s">
        <v>413</v>
      </c>
      <c r="Q171">
        <v>189404962</v>
      </c>
      <c r="R171" t="b">
        <v>1</v>
      </c>
      <c r="S171">
        <v>157</v>
      </c>
      <c r="T171" t="b">
        <v>0</v>
      </c>
      <c r="U171">
        <v>20</v>
      </c>
      <c r="V171">
        <v>0</v>
      </c>
      <c r="W171">
        <v>0</v>
      </c>
      <c r="X171">
        <v>6</v>
      </c>
      <c r="Y171">
        <v>6</v>
      </c>
      <c r="Z171">
        <v>11</v>
      </c>
      <c r="AA171">
        <v>7</v>
      </c>
      <c r="AB171">
        <v>23</v>
      </c>
    </row>
    <row r="172" spans="1:28" x14ac:dyDescent="0.3">
      <c r="A172" t="b">
        <v>1</v>
      </c>
      <c r="B172" t="b">
        <v>1</v>
      </c>
      <c r="C172">
        <v>25</v>
      </c>
      <c r="D172" t="s">
        <v>582</v>
      </c>
      <c r="E172" t="b">
        <v>1</v>
      </c>
      <c r="F172">
        <v>46</v>
      </c>
      <c r="G172" t="s">
        <v>370</v>
      </c>
      <c r="H172" t="s">
        <v>294</v>
      </c>
      <c r="I172">
        <v>8</v>
      </c>
      <c r="J172">
        <v>0</v>
      </c>
      <c r="K172">
        <v>8</v>
      </c>
      <c r="L172">
        <v>0.72727272727272729</v>
      </c>
      <c r="M172" t="s">
        <v>81</v>
      </c>
      <c r="N172" t="s">
        <v>82</v>
      </c>
      <c r="O172">
        <v>8</v>
      </c>
      <c r="P172" t="s">
        <v>411</v>
      </c>
      <c r="Q172">
        <v>1007772829</v>
      </c>
      <c r="R172" t="b">
        <v>1</v>
      </c>
      <c r="S172">
        <v>169</v>
      </c>
      <c r="T172" t="b">
        <v>0</v>
      </c>
      <c r="U172">
        <v>98</v>
      </c>
      <c r="V172">
        <v>0</v>
      </c>
      <c r="W172">
        <v>-1</v>
      </c>
      <c r="X172">
        <v>7</v>
      </c>
      <c r="Y172">
        <v>7</v>
      </c>
      <c r="Z172">
        <v>11</v>
      </c>
      <c r="AA172">
        <v>8</v>
      </c>
      <c r="AB172">
        <v>41</v>
      </c>
    </row>
    <row r="173" spans="1:28" x14ac:dyDescent="0.3">
      <c r="A173" t="b">
        <v>1</v>
      </c>
      <c r="B173" t="b">
        <v>1</v>
      </c>
      <c r="C173">
        <v>25</v>
      </c>
      <c r="D173" t="s">
        <v>582</v>
      </c>
      <c r="E173" t="b">
        <v>1</v>
      </c>
      <c r="F173">
        <v>59</v>
      </c>
      <c r="G173" t="s">
        <v>115</v>
      </c>
      <c r="H173" t="s">
        <v>150</v>
      </c>
      <c r="I173">
        <v>8</v>
      </c>
      <c r="J173">
        <v>0</v>
      </c>
      <c r="K173">
        <v>8</v>
      </c>
      <c r="L173">
        <v>0.72727272727272729</v>
      </c>
      <c r="M173" t="s">
        <v>81</v>
      </c>
      <c r="N173" t="s">
        <v>87</v>
      </c>
      <c r="O173">
        <v>9</v>
      </c>
      <c r="P173" t="s">
        <v>411</v>
      </c>
      <c r="Q173">
        <v>167835207</v>
      </c>
      <c r="R173" t="b">
        <v>1</v>
      </c>
      <c r="S173">
        <v>183</v>
      </c>
      <c r="T173" t="b">
        <v>0</v>
      </c>
      <c r="U173">
        <v>20</v>
      </c>
      <c r="V173">
        <v>0</v>
      </c>
      <c r="W173">
        <v>0</v>
      </c>
      <c r="X173">
        <v>8</v>
      </c>
      <c r="Y173">
        <v>7</v>
      </c>
      <c r="Z173">
        <v>11</v>
      </c>
      <c r="AA173">
        <v>7</v>
      </c>
      <c r="AB173">
        <v>25</v>
      </c>
    </row>
    <row r="174" spans="1:28" x14ac:dyDescent="0.3">
      <c r="A174" t="b">
        <v>1</v>
      </c>
      <c r="B174" t="b">
        <v>1</v>
      </c>
      <c r="C174">
        <v>25</v>
      </c>
      <c r="D174" t="s">
        <v>582</v>
      </c>
      <c r="E174" t="b">
        <v>1</v>
      </c>
      <c r="F174">
        <v>16</v>
      </c>
      <c r="G174" t="s">
        <v>134</v>
      </c>
      <c r="H174" t="s">
        <v>235</v>
      </c>
      <c r="I174">
        <v>8</v>
      </c>
      <c r="J174">
        <v>0</v>
      </c>
      <c r="K174">
        <v>8</v>
      </c>
      <c r="L174">
        <v>0.72727272727272729</v>
      </c>
      <c r="M174" t="s">
        <v>83</v>
      </c>
      <c r="N174" t="s">
        <v>82</v>
      </c>
      <c r="O174">
        <v>0</v>
      </c>
      <c r="P174" t="s">
        <v>411</v>
      </c>
      <c r="Q174">
        <v>1750997798</v>
      </c>
      <c r="R174" t="b">
        <v>1</v>
      </c>
      <c r="S174">
        <v>175</v>
      </c>
      <c r="T174" t="b">
        <v>0</v>
      </c>
      <c r="U174">
        <v>20</v>
      </c>
      <c r="V174">
        <v>0</v>
      </c>
      <c r="W174">
        <v>-1</v>
      </c>
      <c r="X174">
        <v>9</v>
      </c>
      <c r="Y174">
        <v>7</v>
      </c>
      <c r="Z174">
        <v>11</v>
      </c>
      <c r="AA174">
        <v>7</v>
      </c>
      <c r="AB174">
        <v>37</v>
      </c>
    </row>
    <row r="175" spans="1:28" x14ac:dyDescent="0.3">
      <c r="A175" t="b">
        <v>1</v>
      </c>
      <c r="B175" t="b">
        <v>1</v>
      </c>
      <c r="C175">
        <v>25</v>
      </c>
      <c r="D175" t="s">
        <v>582</v>
      </c>
      <c r="E175" t="b">
        <v>1</v>
      </c>
      <c r="F175">
        <v>156</v>
      </c>
      <c r="G175" t="s">
        <v>304</v>
      </c>
      <c r="H175" t="s">
        <v>216</v>
      </c>
      <c r="I175">
        <v>8</v>
      </c>
      <c r="J175">
        <v>0</v>
      </c>
      <c r="K175">
        <v>8</v>
      </c>
      <c r="L175">
        <v>0.72727272727272729</v>
      </c>
      <c r="M175" t="s">
        <v>81</v>
      </c>
      <c r="N175" t="s">
        <v>82</v>
      </c>
      <c r="O175">
        <v>9</v>
      </c>
      <c r="P175" t="s">
        <v>411</v>
      </c>
      <c r="Q175">
        <v>1368313090</v>
      </c>
      <c r="R175" t="b">
        <v>1</v>
      </c>
      <c r="S175">
        <v>181</v>
      </c>
      <c r="T175" t="b">
        <v>0</v>
      </c>
      <c r="U175">
        <v>20</v>
      </c>
      <c r="V175">
        <v>0</v>
      </c>
      <c r="W175">
        <v>0</v>
      </c>
      <c r="X175">
        <v>7</v>
      </c>
      <c r="Y175">
        <v>6</v>
      </c>
      <c r="Z175">
        <v>11</v>
      </c>
      <c r="AA175">
        <v>7</v>
      </c>
      <c r="AB175">
        <v>29</v>
      </c>
    </row>
    <row r="176" spans="1:28" x14ac:dyDescent="0.3">
      <c r="A176" t="b">
        <v>1</v>
      </c>
      <c r="B176" t="b">
        <v>1</v>
      </c>
      <c r="C176">
        <v>25</v>
      </c>
      <c r="D176" t="s">
        <v>582</v>
      </c>
      <c r="E176" t="b">
        <v>1</v>
      </c>
      <c r="F176">
        <v>93</v>
      </c>
      <c r="G176" t="s">
        <v>162</v>
      </c>
      <c r="H176" t="s">
        <v>417</v>
      </c>
      <c r="I176">
        <v>8</v>
      </c>
      <c r="J176">
        <v>0</v>
      </c>
      <c r="K176">
        <v>8</v>
      </c>
      <c r="L176">
        <v>0.72727272727272729</v>
      </c>
      <c r="M176" t="s">
        <v>83</v>
      </c>
      <c r="N176" t="s">
        <v>87</v>
      </c>
      <c r="O176">
        <v>14</v>
      </c>
      <c r="P176" t="s">
        <v>411</v>
      </c>
      <c r="Q176">
        <v>2115631823</v>
      </c>
      <c r="R176" t="b">
        <v>1</v>
      </c>
      <c r="S176">
        <v>178</v>
      </c>
      <c r="T176" t="b">
        <v>0</v>
      </c>
      <c r="U176">
        <v>20</v>
      </c>
      <c r="V176">
        <v>0</v>
      </c>
      <c r="W176">
        <v>-1</v>
      </c>
      <c r="X176">
        <v>8</v>
      </c>
      <c r="Y176">
        <v>6</v>
      </c>
      <c r="Z176">
        <v>11</v>
      </c>
      <c r="AA176">
        <v>7</v>
      </c>
      <c r="AB176">
        <v>27</v>
      </c>
    </row>
    <row r="177" spans="1:28" x14ac:dyDescent="0.3">
      <c r="A177" t="b">
        <v>1</v>
      </c>
      <c r="B177" t="b">
        <v>1</v>
      </c>
      <c r="C177">
        <v>25</v>
      </c>
      <c r="D177" t="s">
        <v>582</v>
      </c>
      <c r="E177" t="b">
        <v>1</v>
      </c>
      <c r="F177">
        <v>187</v>
      </c>
      <c r="G177" t="s">
        <v>414</v>
      </c>
      <c r="H177" t="s">
        <v>302</v>
      </c>
      <c r="I177">
        <v>8</v>
      </c>
      <c r="J177">
        <v>0</v>
      </c>
      <c r="K177">
        <v>8</v>
      </c>
      <c r="L177">
        <v>0.72727272727272729</v>
      </c>
      <c r="M177" t="s">
        <v>81</v>
      </c>
      <c r="N177" t="s">
        <v>82</v>
      </c>
      <c r="O177">
        <v>16</v>
      </c>
      <c r="P177" t="s">
        <v>412</v>
      </c>
      <c r="Q177">
        <v>700524735</v>
      </c>
      <c r="R177" t="b">
        <v>1</v>
      </c>
      <c r="S177">
        <v>130</v>
      </c>
      <c r="T177" t="b">
        <v>0</v>
      </c>
      <c r="U177">
        <v>20</v>
      </c>
      <c r="V177">
        <v>0</v>
      </c>
      <c r="W177">
        <v>0</v>
      </c>
      <c r="X177">
        <v>6</v>
      </c>
      <c r="Y177">
        <v>5</v>
      </c>
      <c r="Z177">
        <v>11</v>
      </c>
      <c r="AA177">
        <v>7</v>
      </c>
      <c r="AB177">
        <v>33</v>
      </c>
    </row>
    <row r="178" spans="1:28" x14ac:dyDescent="0.3">
      <c r="A178" t="b">
        <v>1</v>
      </c>
      <c r="B178" t="b">
        <v>1</v>
      </c>
      <c r="C178">
        <v>25</v>
      </c>
      <c r="D178" t="s">
        <v>582</v>
      </c>
      <c r="E178" t="b">
        <v>1</v>
      </c>
      <c r="F178">
        <v>144</v>
      </c>
      <c r="G178" t="s">
        <v>225</v>
      </c>
      <c r="H178" t="s">
        <v>226</v>
      </c>
      <c r="I178">
        <v>8</v>
      </c>
      <c r="J178">
        <v>0</v>
      </c>
      <c r="K178">
        <v>8</v>
      </c>
      <c r="L178">
        <v>0.72727272727272729</v>
      </c>
      <c r="M178" t="s">
        <v>83</v>
      </c>
      <c r="N178" t="s">
        <v>87</v>
      </c>
      <c r="O178">
        <v>12</v>
      </c>
      <c r="P178" t="s">
        <v>411</v>
      </c>
      <c r="Q178">
        <v>1525931305</v>
      </c>
      <c r="R178" t="b">
        <v>1</v>
      </c>
      <c r="S178">
        <v>151</v>
      </c>
      <c r="T178" t="b">
        <v>0</v>
      </c>
      <c r="U178">
        <v>1</v>
      </c>
      <c r="V178">
        <v>0</v>
      </c>
      <c r="W178">
        <v>-1</v>
      </c>
      <c r="X178">
        <v>9</v>
      </c>
      <c r="Y178">
        <v>7</v>
      </c>
      <c r="Z178">
        <v>11</v>
      </c>
      <c r="AA178">
        <v>6</v>
      </c>
      <c r="AB178">
        <v>19</v>
      </c>
    </row>
    <row r="179" spans="1:28" x14ac:dyDescent="0.3">
      <c r="A179" t="b">
        <v>1</v>
      </c>
      <c r="B179" t="b">
        <v>1</v>
      </c>
      <c r="C179">
        <v>25</v>
      </c>
      <c r="D179" t="s">
        <v>582</v>
      </c>
      <c r="E179" t="b">
        <v>1</v>
      </c>
      <c r="F179">
        <v>180</v>
      </c>
      <c r="G179" t="s">
        <v>299</v>
      </c>
      <c r="H179" t="s">
        <v>300</v>
      </c>
      <c r="I179">
        <v>8</v>
      </c>
      <c r="J179">
        <v>0</v>
      </c>
      <c r="K179">
        <v>8</v>
      </c>
      <c r="L179">
        <v>0.72727272727272729</v>
      </c>
      <c r="M179" t="s">
        <v>81</v>
      </c>
      <c r="N179" t="s">
        <v>87</v>
      </c>
      <c r="O179">
        <v>15</v>
      </c>
      <c r="P179" t="s">
        <v>411</v>
      </c>
      <c r="Q179">
        <v>1477541460</v>
      </c>
      <c r="R179" t="b">
        <v>1</v>
      </c>
      <c r="S179">
        <v>141</v>
      </c>
      <c r="T179" t="b">
        <v>0</v>
      </c>
      <c r="U179">
        <v>20</v>
      </c>
      <c r="V179">
        <v>0</v>
      </c>
      <c r="W179">
        <v>-1</v>
      </c>
      <c r="X179">
        <v>7</v>
      </c>
      <c r="Y179">
        <v>6</v>
      </c>
      <c r="Z179">
        <v>11</v>
      </c>
      <c r="AA179">
        <v>7</v>
      </c>
      <c r="AB179">
        <v>27</v>
      </c>
    </row>
    <row r="180" spans="1:28" x14ac:dyDescent="0.3">
      <c r="A180" t="b">
        <v>1</v>
      </c>
      <c r="B180" t="b">
        <v>1</v>
      </c>
      <c r="C180">
        <v>25</v>
      </c>
      <c r="D180" t="s">
        <v>582</v>
      </c>
      <c r="E180" t="b">
        <v>1</v>
      </c>
      <c r="F180">
        <v>78</v>
      </c>
      <c r="G180" t="s">
        <v>356</v>
      </c>
      <c r="H180" t="s">
        <v>357</v>
      </c>
      <c r="I180">
        <v>8</v>
      </c>
      <c r="J180">
        <v>0</v>
      </c>
      <c r="K180">
        <v>8</v>
      </c>
      <c r="L180">
        <v>0.72727272727272729</v>
      </c>
      <c r="M180" t="s">
        <v>83</v>
      </c>
      <c r="N180" t="s">
        <v>87</v>
      </c>
      <c r="O180">
        <v>15</v>
      </c>
      <c r="P180" t="s">
        <v>412</v>
      </c>
      <c r="Q180">
        <v>2085594303</v>
      </c>
      <c r="R180" t="b">
        <v>1</v>
      </c>
      <c r="S180">
        <v>167</v>
      </c>
      <c r="T180" t="b">
        <v>0</v>
      </c>
      <c r="U180">
        <v>20</v>
      </c>
      <c r="V180">
        <v>0</v>
      </c>
      <c r="W180">
        <v>-1</v>
      </c>
      <c r="X180">
        <v>7</v>
      </c>
      <c r="Y180">
        <v>6</v>
      </c>
      <c r="Z180">
        <v>11</v>
      </c>
      <c r="AA180">
        <v>7</v>
      </c>
      <c r="AB180">
        <v>25</v>
      </c>
    </row>
    <row r="181" spans="1:28" x14ac:dyDescent="0.3">
      <c r="A181" t="b">
        <v>1</v>
      </c>
      <c r="B181" t="b">
        <v>1</v>
      </c>
      <c r="C181">
        <v>25</v>
      </c>
      <c r="D181" t="s">
        <v>582</v>
      </c>
      <c r="E181" t="b">
        <v>1</v>
      </c>
      <c r="F181">
        <v>141</v>
      </c>
      <c r="G181" t="s">
        <v>96</v>
      </c>
      <c r="H181" t="s">
        <v>97</v>
      </c>
      <c r="I181">
        <v>8</v>
      </c>
      <c r="J181">
        <v>0</v>
      </c>
      <c r="K181">
        <v>8</v>
      </c>
      <c r="L181">
        <v>0.72727272727272729</v>
      </c>
      <c r="M181" t="s">
        <v>81</v>
      </c>
      <c r="N181" t="s">
        <v>87</v>
      </c>
      <c r="O181">
        <v>13</v>
      </c>
      <c r="P181" t="s">
        <v>411</v>
      </c>
      <c r="Q181">
        <v>1470836375</v>
      </c>
      <c r="R181" t="b">
        <v>1</v>
      </c>
      <c r="S181">
        <v>127</v>
      </c>
      <c r="T181" t="b">
        <v>0</v>
      </c>
      <c r="U181">
        <v>20</v>
      </c>
      <c r="V181">
        <v>0</v>
      </c>
      <c r="W181">
        <v>0</v>
      </c>
      <c r="X181">
        <v>8</v>
      </c>
      <c r="Y181">
        <v>6</v>
      </c>
      <c r="Z181">
        <v>11</v>
      </c>
      <c r="AA181">
        <v>7</v>
      </c>
      <c r="AB181">
        <v>29</v>
      </c>
    </row>
    <row r="182" spans="1:28" x14ac:dyDescent="0.3">
      <c r="A182" t="b">
        <v>1</v>
      </c>
      <c r="B182" t="b">
        <v>1</v>
      </c>
      <c r="C182">
        <v>25</v>
      </c>
      <c r="D182" t="s">
        <v>582</v>
      </c>
      <c r="E182" t="b">
        <v>1</v>
      </c>
      <c r="F182">
        <v>103</v>
      </c>
      <c r="G182" t="s">
        <v>186</v>
      </c>
      <c r="H182" t="s">
        <v>252</v>
      </c>
      <c r="I182">
        <v>8</v>
      </c>
      <c r="J182">
        <v>0</v>
      </c>
      <c r="K182">
        <v>8</v>
      </c>
      <c r="L182">
        <v>0.72727272727272729</v>
      </c>
      <c r="M182" t="s">
        <v>81</v>
      </c>
      <c r="N182" t="s">
        <v>87</v>
      </c>
      <c r="O182">
        <v>9</v>
      </c>
      <c r="P182" t="s">
        <v>411</v>
      </c>
      <c r="Q182">
        <v>1933543026</v>
      </c>
      <c r="R182" t="b">
        <v>1</v>
      </c>
      <c r="S182">
        <v>163</v>
      </c>
      <c r="T182" t="b">
        <v>0</v>
      </c>
      <c r="U182">
        <v>20</v>
      </c>
      <c r="V182">
        <v>0</v>
      </c>
      <c r="W182">
        <v>0</v>
      </c>
      <c r="X182">
        <v>6</v>
      </c>
      <c r="Y182">
        <v>6</v>
      </c>
      <c r="Z182">
        <v>11</v>
      </c>
      <c r="AA182">
        <v>7</v>
      </c>
      <c r="AB182">
        <v>29</v>
      </c>
    </row>
    <row r="183" spans="1:28" x14ac:dyDescent="0.3">
      <c r="A183" t="b">
        <v>1</v>
      </c>
      <c r="B183" t="b">
        <v>1</v>
      </c>
      <c r="C183">
        <v>25</v>
      </c>
      <c r="D183" t="s">
        <v>582</v>
      </c>
      <c r="E183" t="b">
        <v>1</v>
      </c>
      <c r="F183">
        <v>124</v>
      </c>
      <c r="G183" t="s">
        <v>329</v>
      </c>
      <c r="H183" t="s">
        <v>330</v>
      </c>
      <c r="I183">
        <v>8</v>
      </c>
      <c r="J183">
        <v>0</v>
      </c>
      <c r="K183">
        <v>8</v>
      </c>
      <c r="L183">
        <v>0.72727272727272729</v>
      </c>
      <c r="M183" t="s">
        <v>83</v>
      </c>
      <c r="N183" t="s">
        <v>87</v>
      </c>
      <c r="O183">
        <v>14</v>
      </c>
      <c r="P183" t="s">
        <v>412</v>
      </c>
      <c r="Q183">
        <v>1676779208</v>
      </c>
      <c r="R183" t="b">
        <v>1</v>
      </c>
      <c r="S183">
        <v>174</v>
      </c>
      <c r="T183" t="b">
        <v>0</v>
      </c>
      <c r="U183">
        <v>98</v>
      </c>
      <c r="V183">
        <v>0</v>
      </c>
      <c r="W183">
        <v>0</v>
      </c>
      <c r="X183">
        <v>6</v>
      </c>
      <c r="Y183">
        <v>5</v>
      </c>
      <c r="Z183">
        <v>11</v>
      </c>
      <c r="AA183">
        <v>8</v>
      </c>
      <c r="AB183">
        <v>43</v>
      </c>
    </row>
    <row r="184" spans="1:28" x14ac:dyDescent="0.3">
      <c r="A184" t="b">
        <v>1</v>
      </c>
      <c r="B184" t="b">
        <v>1</v>
      </c>
      <c r="C184">
        <v>25</v>
      </c>
      <c r="D184" t="s">
        <v>582</v>
      </c>
      <c r="E184" t="b">
        <v>1</v>
      </c>
      <c r="F184">
        <v>98</v>
      </c>
      <c r="G184" t="s">
        <v>197</v>
      </c>
      <c r="H184" t="s">
        <v>198</v>
      </c>
      <c r="I184">
        <v>8</v>
      </c>
      <c r="J184">
        <v>0</v>
      </c>
      <c r="K184">
        <v>8</v>
      </c>
      <c r="L184">
        <v>0.72727272727272729</v>
      </c>
      <c r="M184" t="s">
        <v>83</v>
      </c>
      <c r="N184" t="s">
        <v>82</v>
      </c>
      <c r="O184">
        <v>11</v>
      </c>
      <c r="P184" t="s">
        <v>412</v>
      </c>
      <c r="Q184">
        <v>1054559406</v>
      </c>
      <c r="R184" t="b">
        <v>1</v>
      </c>
      <c r="S184">
        <v>147</v>
      </c>
      <c r="T184" t="b">
        <v>0</v>
      </c>
      <c r="U184">
        <v>98</v>
      </c>
      <c r="V184">
        <v>0</v>
      </c>
      <c r="W184">
        <v>0</v>
      </c>
      <c r="X184">
        <v>6</v>
      </c>
      <c r="Y184">
        <v>6</v>
      </c>
      <c r="Z184">
        <v>11</v>
      </c>
      <c r="AA184">
        <v>8</v>
      </c>
      <c r="AB184">
        <v>43</v>
      </c>
    </row>
    <row r="185" spans="1:28" x14ac:dyDescent="0.3">
      <c r="A185" t="b">
        <v>1</v>
      </c>
      <c r="B185" t="b">
        <v>1</v>
      </c>
      <c r="C185">
        <v>25</v>
      </c>
      <c r="D185" t="s">
        <v>582</v>
      </c>
      <c r="E185" t="b">
        <v>1</v>
      </c>
      <c r="F185">
        <v>205</v>
      </c>
      <c r="G185" t="s">
        <v>177</v>
      </c>
      <c r="H185" t="s">
        <v>178</v>
      </c>
      <c r="I185">
        <v>8</v>
      </c>
      <c r="J185">
        <v>0</v>
      </c>
      <c r="K185">
        <v>8</v>
      </c>
      <c r="L185">
        <v>0.72727272727272729</v>
      </c>
      <c r="M185" t="s">
        <v>83</v>
      </c>
      <c r="N185" t="s">
        <v>87</v>
      </c>
      <c r="O185">
        <v>8</v>
      </c>
      <c r="P185" t="s">
        <v>411</v>
      </c>
      <c r="Q185">
        <v>1037542636</v>
      </c>
      <c r="R185" t="b">
        <v>1</v>
      </c>
      <c r="S185">
        <v>167</v>
      </c>
      <c r="T185" t="b">
        <v>0</v>
      </c>
      <c r="U185">
        <v>98</v>
      </c>
      <c r="V185">
        <v>0</v>
      </c>
      <c r="W185">
        <v>0</v>
      </c>
      <c r="X185">
        <v>8</v>
      </c>
      <c r="Y185">
        <v>6</v>
      </c>
      <c r="Z185">
        <v>11</v>
      </c>
      <c r="AA185">
        <v>8</v>
      </c>
      <c r="AB185">
        <v>43</v>
      </c>
    </row>
    <row r="186" spans="1:28" x14ac:dyDescent="0.3">
      <c r="A186" t="b">
        <v>1</v>
      </c>
      <c r="B186" t="b">
        <v>1</v>
      </c>
      <c r="C186">
        <v>25</v>
      </c>
      <c r="D186" t="s">
        <v>582</v>
      </c>
      <c r="E186" t="b">
        <v>1</v>
      </c>
      <c r="F186">
        <v>212</v>
      </c>
      <c r="G186" t="s">
        <v>276</v>
      </c>
      <c r="H186" t="s">
        <v>277</v>
      </c>
      <c r="I186">
        <v>8</v>
      </c>
      <c r="J186">
        <v>0</v>
      </c>
      <c r="K186">
        <v>8</v>
      </c>
      <c r="L186">
        <v>0.72727272727272729</v>
      </c>
      <c r="M186" t="s">
        <v>81</v>
      </c>
      <c r="N186" t="s">
        <v>87</v>
      </c>
      <c r="O186">
        <v>13</v>
      </c>
      <c r="P186" t="s">
        <v>411</v>
      </c>
      <c r="Q186">
        <v>437878331</v>
      </c>
      <c r="R186" t="b">
        <v>1</v>
      </c>
      <c r="S186">
        <v>145</v>
      </c>
      <c r="T186" t="b">
        <v>0</v>
      </c>
      <c r="U186">
        <v>20</v>
      </c>
      <c r="V186">
        <v>0</v>
      </c>
      <c r="W186">
        <v>-1</v>
      </c>
      <c r="X186">
        <v>7</v>
      </c>
      <c r="Y186">
        <v>6</v>
      </c>
      <c r="Z186">
        <v>11</v>
      </c>
      <c r="AA186">
        <v>7</v>
      </c>
      <c r="AB186">
        <v>33</v>
      </c>
    </row>
    <row r="187" spans="1:28" x14ac:dyDescent="0.3">
      <c r="A187" t="b">
        <v>1</v>
      </c>
      <c r="B187" t="b">
        <v>1</v>
      </c>
      <c r="C187">
        <v>25</v>
      </c>
      <c r="D187" t="s">
        <v>582</v>
      </c>
      <c r="E187" t="b">
        <v>1</v>
      </c>
      <c r="F187">
        <v>215</v>
      </c>
      <c r="G187" t="s">
        <v>111</v>
      </c>
      <c r="H187" t="s">
        <v>112</v>
      </c>
      <c r="I187">
        <v>8</v>
      </c>
      <c r="J187">
        <v>0</v>
      </c>
      <c r="K187">
        <v>8</v>
      </c>
      <c r="L187">
        <v>0.72727272727272729</v>
      </c>
      <c r="M187" t="s">
        <v>83</v>
      </c>
      <c r="N187" t="s">
        <v>87</v>
      </c>
      <c r="O187">
        <v>14</v>
      </c>
      <c r="P187" t="s">
        <v>411</v>
      </c>
      <c r="Q187">
        <v>1399933681</v>
      </c>
      <c r="R187" t="b">
        <v>1</v>
      </c>
      <c r="S187">
        <v>43</v>
      </c>
      <c r="T187" t="b">
        <v>0</v>
      </c>
      <c r="U187">
        <v>1</v>
      </c>
      <c r="V187">
        <v>0</v>
      </c>
      <c r="W187">
        <v>0</v>
      </c>
      <c r="X187">
        <v>8</v>
      </c>
      <c r="Y187">
        <v>6</v>
      </c>
      <c r="Z187">
        <v>11</v>
      </c>
      <c r="AA187">
        <v>6</v>
      </c>
      <c r="AB187">
        <v>19</v>
      </c>
    </row>
    <row r="188" spans="1:28" x14ac:dyDescent="0.3">
      <c r="A188" t="b">
        <v>1</v>
      </c>
      <c r="B188" t="b">
        <v>1</v>
      </c>
      <c r="C188">
        <v>25</v>
      </c>
      <c r="D188" t="s">
        <v>582</v>
      </c>
      <c r="E188" t="b">
        <v>1</v>
      </c>
      <c r="F188">
        <v>1440</v>
      </c>
      <c r="G188" t="s">
        <v>591</v>
      </c>
      <c r="H188" t="s">
        <v>592</v>
      </c>
      <c r="I188">
        <v>8</v>
      </c>
      <c r="J188">
        <v>0</v>
      </c>
      <c r="K188">
        <v>8</v>
      </c>
      <c r="L188">
        <v>0.72727272727272729</v>
      </c>
      <c r="M188" t="s">
        <v>83</v>
      </c>
      <c r="N188" t="s">
        <v>87</v>
      </c>
      <c r="O188">
        <v>12</v>
      </c>
      <c r="P188" t="s">
        <v>413</v>
      </c>
      <c r="Q188">
        <v>1673077443</v>
      </c>
      <c r="R188" t="b">
        <v>1</v>
      </c>
      <c r="S188">
        <v>72</v>
      </c>
      <c r="T188" t="b">
        <v>0</v>
      </c>
      <c r="U188">
        <v>98</v>
      </c>
      <c r="V188">
        <v>0</v>
      </c>
      <c r="W188">
        <v>0</v>
      </c>
      <c r="X188">
        <v>8</v>
      </c>
      <c r="Y188">
        <v>7</v>
      </c>
      <c r="Z188">
        <v>11</v>
      </c>
      <c r="AA188">
        <v>8</v>
      </c>
      <c r="AB188">
        <v>43</v>
      </c>
    </row>
    <row r="189" spans="1:28" x14ac:dyDescent="0.3">
      <c r="A189" t="b">
        <v>1</v>
      </c>
      <c r="B189" t="b">
        <v>1</v>
      </c>
      <c r="C189">
        <v>25</v>
      </c>
      <c r="D189" t="s">
        <v>582</v>
      </c>
      <c r="E189" t="b">
        <v>1</v>
      </c>
      <c r="F189">
        <v>41</v>
      </c>
      <c r="G189" t="s">
        <v>164</v>
      </c>
      <c r="H189" t="s">
        <v>269</v>
      </c>
      <c r="I189">
        <v>8</v>
      </c>
      <c r="J189">
        <v>0</v>
      </c>
      <c r="K189">
        <v>8</v>
      </c>
      <c r="L189">
        <v>0.88888888888888884</v>
      </c>
      <c r="M189" t="s">
        <v>81</v>
      </c>
      <c r="N189" t="s">
        <v>87</v>
      </c>
      <c r="O189">
        <v>13</v>
      </c>
      <c r="P189" t="s">
        <v>412</v>
      </c>
      <c r="Q189">
        <v>1953971005</v>
      </c>
      <c r="V189">
        <v>0</v>
      </c>
      <c r="W189">
        <v>0</v>
      </c>
      <c r="X189">
        <v>6</v>
      </c>
      <c r="Y189">
        <v>5</v>
      </c>
      <c r="Z189">
        <v>9</v>
      </c>
      <c r="AA189">
        <v>8</v>
      </c>
      <c r="AB189">
        <v>43</v>
      </c>
    </row>
    <row r="190" spans="1:28" x14ac:dyDescent="0.3">
      <c r="A190" t="b">
        <v>1</v>
      </c>
      <c r="B190" t="b">
        <v>1</v>
      </c>
      <c r="C190">
        <v>25</v>
      </c>
      <c r="D190" t="s">
        <v>582</v>
      </c>
      <c r="E190" t="b">
        <v>1</v>
      </c>
      <c r="F190">
        <v>28</v>
      </c>
      <c r="G190" t="s">
        <v>365</v>
      </c>
      <c r="H190" t="s">
        <v>172</v>
      </c>
      <c r="I190">
        <v>8</v>
      </c>
      <c r="J190">
        <v>0</v>
      </c>
      <c r="K190">
        <v>8</v>
      </c>
      <c r="L190">
        <v>0.72727272727272729</v>
      </c>
      <c r="M190" t="s">
        <v>83</v>
      </c>
      <c r="N190" t="s">
        <v>87</v>
      </c>
      <c r="O190">
        <v>14</v>
      </c>
      <c r="P190" t="s">
        <v>411</v>
      </c>
      <c r="Q190">
        <v>1587681238</v>
      </c>
      <c r="R190" t="b">
        <v>1</v>
      </c>
      <c r="S190">
        <v>151</v>
      </c>
      <c r="T190" t="b">
        <v>0</v>
      </c>
      <c r="U190">
        <v>98</v>
      </c>
      <c r="V190">
        <v>0</v>
      </c>
      <c r="W190">
        <v>-1</v>
      </c>
      <c r="X190">
        <v>7</v>
      </c>
      <c r="Y190">
        <v>6</v>
      </c>
      <c r="Z190">
        <v>11</v>
      </c>
      <c r="AA190">
        <v>8</v>
      </c>
      <c r="AB190">
        <v>43</v>
      </c>
    </row>
    <row r="191" spans="1:28" x14ac:dyDescent="0.3">
      <c r="A191" t="b">
        <v>1</v>
      </c>
      <c r="B191" t="b">
        <v>1</v>
      </c>
      <c r="C191">
        <v>25</v>
      </c>
      <c r="D191" t="s">
        <v>582</v>
      </c>
      <c r="E191" t="b">
        <v>1</v>
      </c>
      <c r="F191">
        <v>81</v>
      </c>
      <c r="G191" t="s">
        <v>189</v>
      </c>
      <c r="H191" t="s">
        <v>190</v>
      </c>
      <c r="I191">
        <v>8</v>
      </c>
      <c r="J191">
        <v>0</v>
      </c>
      <c r="K191">
        <v>8</v>
      </c>
      <c r="L191">
        <v>0.72727272727272729</v>
      </c>
      <c r="M191" t="s">
        <v>81</v>
      </c>
      <c r="N191" t="s">
        <v>82</v>
      </c>
      <c r="O191">
        <v>13</v>
      </c>
      <c r="P191" t="s">
        <v>412</v>
      </c>
      <c r="Q191">
        <v>1695284910</v>
      </c>
      <c r="R191" t="b">
        <v>1</v>
      </c>
      <c r="S191">
        <v>163</v>
      </c>
      <c r="T191" t="b">
        <v>0</v>
      </c>
      <c r="U191">
        <v>20</v>
      </c>
      <c r="V191">
        <v>0</v>
      </c>
      <c r="W191">
        <v>0</v>
      </c>
      <c r="X191">
        <v>6</v>
      </c>
      <c r="Y191">
        <v>5</v>
      </c>
      <c r="Z191">
        <v>11</v>
      </c>
      <c r="AA191">
        <v>7</v>
      </c>
      <c r="AB191">
        <v>31</v>
      </c>
    </row>
    <row r="192" spans="1:28" x14ac:dyDescent="0.3">
      <c r="A192" t="b">
        <v>1</v>
      </c>
      <c r="B192" t="b">
        <v>1</v>
      </c>
      <c r="C192">
        <v>25</v>
      </c>
      <c r="D192" t="s">
        <v>582</v>
      </c>
      <c r="E192" t="b">
        <v>1</v>
      </c>
      <c r="F192">
        <v>299</v>
      </c>
      <c r="G192" t="s">
        <v>420</v>
      </c>
      <c r="H192" t="s">
        <v>127</v>
      </c>
      <c r="I192">
        <v>8</v>
      </c>
      <c r="J192">
        <v>0</v>
      </c>
      <c r="K192">
        <v>8</v>
      </c>
      <c r="L192">
        <v>0.72727272727272729</v>
      </c>
      <c r="M192" t="s">
        <v>83</v>
      </c>
      <c r="N192" t="s">
        <v>87</v>
      </c>
      <c r="O192">
        <v>5</v>
      </c>
      <c r="P192" t="s">
        <v>412</v>
      </c>
      <c r="Q192">
        <v>1146119328</v>
      </c>
      <c r="R192" t="b">
        <v>1</v>
      </c>
      <c r="S192">
        <v>175</v>
      </c>
      <c r="T192" t="b">
        <v>0</v>
      </c>
      <c r="U192">
        <v>98</v>
      </c>
      <c r="V192">
        <v>0</v>
      </c>
      <c r="W192">
        <v>0</v>
      </c>
      <c r="X192">
        <v>8</v>
      </c>
      <c r="Y192">
        <v>6</v>
      </c>
      <c r="Z192">
        <v>11</v>
      </c>
      <c r="AA192">
        <v>8</v>
      </c>
      <c r="AB192">
        <v>27</v>
      </c>
    </row>
    <row r="193" spans="1:28" x14ac:dyDescent="0.3">
      <c r="A193" t="b">
        <v>1</v>
      </c>
      <c r="B193" t="b">
        <v>1</v>
      </c>
      <c r="C193">
        <v>25</v>
      </c>
      <c r="D193" t="s">
        <v>582</v>
      </c>
      <c r="E193" t="b">
        <v>1</v>
      </c>
      <c r="F193">
        <v>31</v>
      </c>
      <c r="G193" t="s">
        <v>140</v>
      </c>
      <c r="H193" t="s">
        <v>143</v>
      </c>
      <c r="I193">
        <v>8</v>
      </c>
      <c r="J193">
        <v>0</v>
      </c>
      <c r="K193">
        <v>8</v>
      </c>
      <c r="L193">
        <v>0.72727272727272729</v>
      </c>
      <c r="M193" t="s">
        <v>83</v>
      </c>
      <c r="N193" t="s">
        <v>82</v>
      </c>
      <c r="O193">
        <v>13</v>
      </c>
      <c r="P193" t="s">
        <v>411</v>
      </c>
      <c r="Q193">
        <v>489605869</v>
      </c>
      <c r="R193" t="b">
        <v>1</v>
      </c>
      <c r="S193">
        <v>175</v>
      </c>
      <c r="T193" t="b">
        <v>0</v>
      </c>
      <c r="U193">
        <v>98</v>
      </c>
      <c r="V193">
        <v>0</v>
      </c>
      <c r="W193">
        <v>0</v>
      </c>
      <c r="X193">
        <v>9</v>
      </c>
      <c r="Y193">
        <v>8</v>
      </c>
      <c r="Z193">
        <v>11</v>
      </c>
      <c r="AA193">
        <v>8</v>
      </c>
      <c r="AB193">
        <v>43</v>
      </c>
    </row>
    <row r="194" spans="1:28" x14ac:dyDescent="0.3">
      <c r="A194" t="b">
        <v>1</v>
      </c>
      <c r="B194" t="b">
        <v>1</v>
      </c>
      <c r="C194">
        <v>25</v>
      </c>
      <c r="D194" t="s">
        <v>582</v>
      </c>
      <c r="E194" t="b">
        <v>1</v>
      </c>
      <c r="F194">
        <v>1458</v>
      </c>
      <c r="G194" t="s">
        <v>596</v>
      </c>
      <c r="H194" t="s">
        <v>597</v>
      </c>
      <c r="I194">
        <v>8</v>
      </c>
      <c r="J194">
        <v>0</v>
      </c>
      <c r="K194">
        <v>8</v>
      </c>
      <c r="L194">
        <v>0.72727272727272729</v>
      </c>
      <c r="M194" t="s">
        <v>81</v>
      </c>
      <c r="N194" t="s">
        <v>87</v>
      </c>
      <c r="O194">
        <v>13</v>
      </c>
      <c r="P194" t="s">
        <v>413</v>
      </c>
      <c r="Q194">
        <v>922806895</v>
      </c>
      <c r="R194" t="b">
        <v>1</v>
      </c>
      <c r="S194">
        <v>153</v>
      </c>
      <c r="T194" t="b">
        <v>0</v>
      </c>
      <c r="U194">
        <v>20</v>
      </c>
      <c r="V194">
        <v>0</v>
      </c>
      <c r="W194">
        <v>0</v>
      </c>
      <c r="X194">
        <v>8</v>
      </c>
      <c r="Y194">
        <v>6</v>
      </c>
      <c r="Z194">
        <v>11</v>
      </c>
      <c r="AA194">
        <v>7</v>
      </c>
      <c r="AB194">
        <v>27</v>
      </c>
    </row>
    <row r="195" spans="1:28" x14ac:dyDescent="0.3">
      <c r="A195" t="b">
        <v>1</v>
      </c>
      <c r="B195" t="b">
        <v>1</v>
      </c>
      <c r="C195">
        <v>25</v>
      </c>
      <c r="D195" t="s">
        <v>582</v>
      </c>
      <c r="E195" t="b">
        <v>1</v>
      </c>
      <c r="F195">
        <v>1480</v>
      </c>
      <c r="G195" t="s">
        <v>121</v>
      </c>
      <c r="H195" t="s">
        <v>606</v>
      </c>
      <c r="I195">
        <v>8</v>
      </c>
      <c r="J195">
        <v>0</v>
      </c>
      <c r="K195">
        <v>8</v>
      </c>
      <c r="L195">
        <v>0.72727272727272729</v>
      </c>
      <c r="M195" t="s">
        <v>83</v>
      </c>
      <c r="N195" t="s">
        <v>82</v>
      </c>
      <c r="O195">
        <v>7</v>
      </c>
      <c r="P195" t="s">
        <v>413</v>
      </c>
      <c r="Q195">
        <v>969721079</v>
      </c>
      <c r="R195" t="b">
        <v>1</v>
      </c>
      <c r="S195">
        <v>47</v>
      </c>
      <c r="T195" t="b">
        <v>0</v>
      </c>
      <c r="U195">
        <v>20</v>
      </c>
      <c r="V195">
        <v>0</v>
      </c>
      <c r="W195">
        <v>0</v>
      </c>
      <c r="X195">
        <v>7</v>
      </c>
      <c r="Y195">
        <v>6</v>
      </c>
      <c r="Z195">
        <v>11</v>
      </c>
      <c r="AA195">
        <v>7</v>
      </c>
      <c r="AB195">
        <v>33</v>
      </c>
    </row>
    <row r="196" spans="1:28" x14ac:dyDescent="0.3">
      <c r="A196" t="b">
        <v>1</v>
      </c>
      <c r="B196" t="b">
        <v>1</v>
      </c>
      <c r="C196">
        <v>25</v>
      </c>
      <c r="D196" t="s">
        <v>582</v>
      </c>
      <c r="E196" t="b">
        <v>1</v>
      </c>
      <c r="F196">
        <v>66</v>
      </c>
      <c r="G196" t="s">
        <v>132</v>
      </c>
      <c r="H196" t="s">
        <v>341</v>
      </c>
      <c r="I196">
        <v>8</v>
      </c>
      <c r="J196">
        <v>0</v>
      </c>
      <c r="K196">
        <v>8</v>
      </c>
      <c r="L196">
        <v>0.72727272727272729</v>
      </c>
      <c r="M196" t="s">
        <v>83</v>
      </c>
      <c r="N196" t="s">
        <v>87</v>
      </c>
      <c r="O196">
        <v>11</v>
      </c>
      <c r="P196" t="s">
        <v>411</v>
      </c>
      <c r="Q196">
        <v>276665020</v>
      </c>
      <c r="R196" t="b">
        <v>1</v>
      </c>
      <c r="S196">
        <v>162</v>
      </c>
      <c r="T196" t="b">
        <v>0</v>
      </c>
      <c r="U196">
        <v>20</v>
      </c>
      <c r="V196">
        <v>0</v>
      </c>
      <c r="W196">
        <v>-1</v>
      </c>
      <c r="X196">
        <v>8</v>
      </c>
      <c r="Y196">
        <v>7</v>
      </c>
      <c r="Z196">
        <v>11</v>
      </c>
      <c r="AA196">
        <v>7</v>
      </c>
      <c r="AB196">
        <v>25</v>
      </c>
    </row>
    <row r="197" spans="1:28" x14ac:dyDescent="0.3">
      <c r="A197" t="b">
        <v>1</v>
      </c>
      <c r="B197" t="b">
        <v>1</v>
      </c>
      <c r="C197">
        <v>25</v>
      </c>
      <c r="D197" t="s">
        <v>582</v>
      </c>
      <c r="E197" t="b">
        <v>1</v>
      </c>
      <c r="F197">
        <v>83</v>
      </c>
      <c r="G197" t="s">
        <v>293</v>
      </c>
      <c r="H197" t="s">
        <v>127</v>
      </c>
      <c r="I197">
        <v>8</v>
      </c>
      <c r="J197">
        <v>0</v>
      </c>
      <c r="K197">
        <v>8</v>
      </c>
      <c r="L197">
        <v>0.72727272727272729</v>
      </c>
      <c r="M197" t="s">
        <v>81</v>
      </c>
      <c r="N197" t="s">
        <v>82</v>
      </c>
      <c r="O197">
        <v>8</v>
      </c>
      <c r="P197" t="s">
        <v>411</v>
      </c>
      <c r="Q197">
        <v>814700793</v>
      </c>
      <c r="R197" t="b">
        <v>1</v>
      </c>
      <c r="S197">
        <v>187</v>
      </c>
      <c r="T197" t="b">
        <v>0</v>
      </c>
      <c r="U197">
        <v>98</v>
      </c>
      <c r="V197">
        <v>0</v>
      </c>
      <c r="W197">
        <v>0</v>
      </c>
      <c r="X197">
        <v>6</v>
      </c>
      <c r="Y197">
        <v>6</v>
      </c>
      <c r="Z197">
        <v>11</v>
      </c>
      <c r="AA197">
        <v>8</v>
      </c>
      <c r="AB197">
        <v>43</v>
      </c>
    </row>
    <row r="198" spans="1:28" x14ac:dyDescent="0.3">
      <c r="A198" t="b">
        <v>1</v>
      </c>
      <c r="B198" t="b">
        <v>1</v>
      </c>
      <c r="C198">
        <v>25</v>
      </c>
      <c r="D198" t="s">
        <v>582</v>
      </c>
      <c r="E198" t="b">
        <v>1</v>
      </c>
      <c r="F198">
        <v>325</v>
      </c>
      <c r="G198" t="s">
        <v>585</v>
      </c>
      <c r="H198" t="s">
        <v>586</v>
      </c>
      <c r="I198">
        <v>8</v>
      </c>
      <c r="J198">
        <v>0</v>
      </c>
      <c r="K198">
        <v>8</v>
      </c>
      <c r="L198">
        <v>0.72727272727272729</v>
      </c>
      <c r="M198" t="s">
        <v>83</v>
      </c>
      <c r="N198" t="s">
        <v>87</v>
      </c>
      <c r="O198">
        <v>10</v>
      </c>
      <c r="P198" t="s">
        <v>413</v>
      </c>
      <c r="Q198">
        <v>1993642611</v>
      </c>
      <c r="R198" t="b">
        <v>1</v>
      </c>
      <c r="S198">
        <v>180</v>
      </c>
      <c r="T198" t="b">
        <v>0</v>
      </c>
      <c r="U198">
        <v>20</v>
      </c>
      <c r="V198">
        <v>0</v>
      </c>
      <c r="W198">
        <v>0</v>
      </c>
      <c r="X198">
        <v>8</v>
      </c>
      <c r="Y198">
        <v>6</v>
      </c>
      <c r="Z198">
        <v>11</v>
      </c>
      <c r="AA198">
        <v>7</v>
      </c>
      <c r="AB198">
        <v>37</v>
      </c>
    </row>
    <row r="199" spans="1:28" x14ac:dyDescent="0.3">
      <c r="A199" t="b">
        <v>1</v>
      </c>
      <c r="B199" t="b">
        <v>1</v>
      </c>
      <c r="C199">
        <v>25</v>
      </c>
      <c r="D199" t="s">
        <v>582</v>
      </c>
      <c r="E199" t="b">
        <v>1</v>
      </c>
      <c r="F199">
        <v>239</v>
      </c>
      <c r="G199" t="s">
        <v>88</v>
      </c>
      <c r="H199" t="s">
        <v>332</v>
      </c>
      <c r="I199">
        <v>8</v>
      </c>
      <c r="J199">
        <v>0</v>
      </c>
      <c r="K199">
        <v>8</v>
      </c>
      <c r="L199">
        <v>0.72727272727272729</v>
      </c>
      <c r="M199" t="s">
        <v>83</v>
      </c>
      <c r="N199" t="s">
        <v>87</v>
      </c>
      <c r="O199">
        <v>9</v>
      </c>
      <c r="P199" t="s">
        <v>411</v>
      </c>
      <c r="Q199">
        <v>550169223</v>
      </c>
      <c r="R199" t="b">
        <v>1</v>
      </c>
      <c r="S199">
        <v>43</v>
      </c>
      <c r="T199" t="b">
        <v>0</v>
      </c>
      <c r="U199">
        <v>20</v>
      </c>
      <c r="V199">
        <v>0</v>
      </c>
      <c r="W199">
        <v>-1</v>
      </c>
      <c r="X199">
        <v>6</v>
      </c>
      <c r="Y199">
        <v>5</v>
      </c>
      <c r="Z199">
        <v>11</v>
      </c>
      <c r="AA199">
        <v>7</v>
      </c>
      <c r="AB199">
        <v>17</v>
      </c>
    </row>
    <row r="200" spans="1:28" x14ac:dyDescent="0.3">
      <c r="A200" t="b">
        <v>1</v>
      </c>
      <c r="B200" t="b">
        <v>1</v>
      </c>
      <c r="C200">
        <v>25</v>
      </c>
      <c r="D200" t="s">
        <v>582</v>
      </c>
      <c r="E200" t="b">
        <v>1</v>
      </c>
      <c r="F200">
        <v>293</v>
      </c>
      <c r="G200" t="s">
        <v>115</v>
      </c>
      <c r="H200" t="s">
        <v>545</v>
      </c>
      <c r="I200">
        <v>8</v>
      </c>
      <c r="J200">
        <v>0</v>
      </c>
      <c r="K200">
        <v>8</v>
      </c>
      <c r="L200">
        <v>0.72727272727272729</v>
      </c>
      <c r="M200" t="s">
        <v>83</v>
      </c>
      <c r="N200" t="s">
        <v>87</v>
      </c>
      <c r="O200">
        <v>3</v>
      </c>
      <c r="P200" t="s">
        <v>412</v>
      </c>
      <c r="Q200">
        <v>1539248940</v>
      </c>
      <c r="R200" t="b">
        <v>1</v>
      </c>
      <c r="S200">
        <v>171</v>
      </c>
      <c r="T200" t="b">
        <v>0</v>
      </c>
      <c r="U200">
        <v>20</v>
      </c>
      <c r="V200">
        <v>0</v>
      </c>
      <c r="W200">
        <v>-1</v>
      </c>
      <c r="X200">
        <v>7</v>
      </c>
      <c r="Y200">
        <v>6</v>
      </c>
      <c r="Z200">
        <v>11</v>
      </c>
      <c r="AA200">
        <v>7</v>
      </c>
      <c r="AB200">
        <v>19</v>
      </c>
    </row>
    <row r="201" spans="1:28" x14ac:dyDescent="0.3">
      <c r="A201" t="b">
        <v>1</v>
      </c>
      <c r="B201" t="b">
        <v>1</v>
      </c>
      <c r="C201">
        <v>25</v>
      </c>
      <c r="D201" t="s">
        <v>582</v>
      </c>
      <c r="E201" t="b">
        <v>1</v>
      </c>
      <c r="F201">
        <v>21</v>
      </c>
      <c r="G201" t="s">
        <v>319</v>
      </c>
      <c r="H201" t="s">
        <v>94</v>
      </c>
      <c r="I201">
        <v>8</v>
      </c>
      <c r="J201">
        <v>0</v>
      </c>
      <c r="K201">
        <v>8</v>
      </c>
      <c r="L201">
        <v>0.72727272727272729</v>
      </c>
      <c r="M201" t="s">
        <v>83</v>
      </c>
      <c r="N201" t="s">
        <v>82</v>
      </c>
      <c r="O201">
        <v>12</v>
      </c>
      <c r="P201" t="s">
        <v>411</v>
      </c>
      <c r="Q201">
        <v>1670264323</v>
      </c>
      <c r="R201" t="b">
        <v>1</v>
      </c>
      <c r="S201">
        <v>189</v>
      </c>
      <c r="T201" t="b">
        <v>0</v>
      </c>
      <c r="U201">
        <v>20</v>
      </c>
      <c r="V201">
        <v>0</v>
      </c>
      <c r="W201">
        <v>0</v>
      </c>
      <c r="X201">
        <v>8</v>
      </c>
      <c r="Y201">
        <v>7</v>
      </c>
      <c r="Z201">
        <v>11</v>
      </c>
      <c r="AA201">
        <v>7</v>
      </c>
      <c r="AB201">
        <v>23</v>
      </c>
    </row>
    <row r="202" spans="1:28" x14ac:dyDescent="0.3">
      <c r="A202" t="b">
        <v>1</v>
      </c>
      <c r="B202" t="b">
        <v>1</v>
      </c>
      <c r="C202">
        <v>25</v>
      </c>
      <c r="D202" t="s">
        <v>582</v>
      </c>
      <c r="E202" t="b">
        <v>1</v>
      </c>
      <c r="F202">
        <v>121</v>
      </c>
      <c r="G202" t="s">
        <v>162</v>
      </c>
      <c r="H202" t="s">
        <v>242</v>
      </c>
      <c r="I202">
        <v>7</v>
      </c>
      <c r="J202">
        <v>0</v>
      </c>
      <c r="K202">
        <v>7</v>
      </c>
      <c r="L202">
        <v>0.63636363636363635</v>
      </c>
      <c r="M202" t="s">
        <v>83</v>
      </c>
      <c r="N202" t="s">
        <v>87</v>
      </c>
      <c r="O202">
        <v>15</v>
      </c>
      <c r="P202" t="s">
        <v>411</v>
      </c>
      <c r="Q202">
        <v>1571527820</v>
      </c>
      <c r="R202" t="b">
        <v>1</v>
      </c>
      <c r="S202">
        <v>149</v>
      </c>
      <c r="T202" t="b">
        <v>0</v>
      </c>
      <c r="U202">
        <v>20</v>
      </c>
      <c r="V202">
        <v>0</v>
      </c>
      <c r="W202">
        <v>0</v>
      </c>
      <c r="X202">
        <v>5</v>
      </c>
      <c r="Y202">
        <v>4</v>
      </c>
      <c r="Z202">
        <v>11</v>
      </c>
      <c r="AA202">
        <v>6</v>
      </c>
      <c r="AB202">
        <v>3</v>
      </c>
    </row>
    <row r="203" spans="1:28" x14ac:dyDescent="0.3">
      <c r="A203" t="b">
        <v>1</v>
      </c>
      <c r="B203" t="b">
        <v>1</v>
      </c>
      <c r="C203">
        <v>25</v>
      </c>
      <c r="D203" t="s">
        <v>582</v>
      </c>
      <c r="E203" t="b">
        <v>1</v>
      </c>
      <c r="F203">
        <v>112</v>
      </c>
      <c r="G203" t="s">
        <v>238</v>
      </c>
      <c r="H203" t="s">
        <v>239</v>
      </c>
      <c r="I203">
        <v>7</v>
      </c>
      <c r="J203">
        <v>0</v>
      </c>
      <c r="K203">
        <v>7</v>
      </c>
      <c r="L203">
        <v>0.63636363636363635</v>
      </c>
      <c r="M203" t="s">
        <v>83</v>
      </c>
      <c r="N203" t="s">
        <v>87</v>
      </c>
      <c r="O203">
        <v>8</v>
      </c>
      <c r="P203" t="s">
        <v>412</v>
      </c>
      <c r="Q203">
        <v>63709981</v>
      </c>
      <c r="R203" t="b">
        <v>1</v>
      </c>
      <c r="S203">
        <v>175</v>
      </c>
      <c r="T203" t="b">
        <v>0</v>
      </c>
      <c r="U203">
        <v>98</v>
      </c>
      <c r="V203">
        <v>0</v>
      </c>
      <c r="W203">
        <v>-1</v>
      </c>
      <c r="X203">
        <v>6</v>
      </c>
      <c r="Y203">
        <v>6</v>
      </c>
      <c r="Z203">
        <v>11</v>
      </c>
      <c r="AA203">
        <v>7</v>
      </c>
      <c r="AB203">
        <v>29</v>
      </c>
    </row>
    <row r="204" spans="1:28" x14ac:dyDescent="0.3">
      <c r="A204" t="b">
        <v>1</v>
      </c>
      <c r="B204" t="b">
        <v>1</v>
      </c>
      <c r="C204">
        <v>25</v>
      </c>
      <c r="D204" t="s">
        <v>582</v>
      </c>
      <c r="E204" t="b">
        <v>1</v>
      </c>
      <c r="F204">
        <v>106</v>
      </c>
      <c r="G204" t="s">
        <v>237</v>
      </c>
      <c r="H204" t="s">
        <v>565</v>
      </c>
      <c r="I204">
        <v>7</v>
      </c>
      <c r="J204">
        <v>0</v>
      </c>
      <c r="K204">
        <v>7</v>
      </c>
      <c r="L204">
        <v>0.63636363636363635</v>
      </c>
      <c r="M204" t="s">
        <v>81</v>
      </c>
      <c r="N204" t="s">
        <v>87</v>
      </c>
      <c r="O204">
        <v>6</v>
      </c>
      <c r="P204" t="s">
        <v>411</v>
      </c>
      <c r="Q204">
        <v>732833846</v>
      </c>
      <c r="R204" t="b">
        <v>1</v>
      </c>
      <c r="S204">
        <v>139</v>
      </c>
      <c r="T204" t="b">
        <v>0</v>
      </c>
      <c r="U204">
        <v>98</v>
      </c>
      <c r="V204">
        <v>0</v>
      </c>
      <c r="W204">
        <v>0</v>
      </c>
      <c r="X204">
        <v>6</v>
      </c>
      <c r="Y204">
        <v>6</v>
      </c>
      <c r="Z204">
        <v>11</v>
      </c>
      <c r="AA204">
        <v>7</v>
      </c>
      <c r="AB204">
        <v>35</v>
      </c>
    </row>
    <row r="205" spans="1:28" x14ac:dyDescent="0.3">
      <c r="A205" t="b">
        <v>1</v>
      </c>
      <c r="B205" t="b">
        <v>1</v>
      </c>
      <c r="C205">
        <v>25</v>
      </c>
      <c r="D205" t="s">
        <v>582</v>
      </c>
      <c r="E205" t="b">
        <v>1</v>
      </c>
      <c r="F205">
        <v>40</v>
      </c>
      <c r="G205" t="s">
        <v>93</v>
      </c>
      <c r="H205" t="s">
        <v>94</v>
      </c>
      <c r="I205">
        <v>7</v>
      </c>
      <c r="J205">
        <v>0</v>
      </c>
      <c r="K205">
        <v>7</v>
      </c>
      <c r="L205">
        <v>0.63636363636363635</v>
      </c>
      <c r="M205" t="s">
        <v>83</v>
      </c>
      <c r="N205" t="s">
        <v>82</v>
      </c>
      <c r="O205">
        <v>15</v>
      </c>
      <c r="P205" t="s">
        <v>411</v>
      </c>
      <c r="Q205">
        <v>64243865</v>
      </c>
      <c r="R205" t="b">
        <v>1</v>
      </c>
      <c r="S205">
        <v>170</v>
      </c>
      <c r="T205" t="b">
        <v>0</v>
      </c>
      <c r="U205">
        <v>1</v>
      </c>
      <c r="V205">
        <v>0</v>
      </c>
      <c r="W205">
        <v>0</v>
      </c>
      <c r="X205">
        <v>8</v>
      </c>
      <c r="Y205">
        <v>6</v>
      </c>
      <c r="Z205">
        <v>11</v>
      </c>
      <c r="AA205">
        <v>5</v>
      </c>
      <c r="AB205">
        <v>7</v>
      </c>
    </row>
    <row r="206" spans="1:28" x14ac:dyDescent="0.3">
      <c r="A206" t="b">
        <v>1</v>
      </c>
      <c r="B206" t="b">
        <v>1</v>
      </c>
      <c r="C206">
        <v>25</v>
      </c>
      <c r="D206" t="s">
        <v>582</v>
      </c>
      <c r="E206" t="b">
        <v>1</v>
      </c>
      <c r="F206">
        <v>9</v>
      </c>
      <c r="G206" t="s">
        <v>345</v>
      </c>
      <c r="H206" t="s">
        <v>346</v>
      </c>
      <c r="I206">
        <v>7</v>
      </c>
      <c r="J206">
        <v>0</v>
      </c>
      <c r="K206">
        <v>7</v>
      </c>
      <c r="L206">
        <v>0.63636363636363635</v>
      </c>
      <c r="M206" t="s">
        <v>83</v>
      </c>
      <c r="N206" t="s">
        <v>87</v>
      </c>
      <c r="O206">
        <v>0</v>
      </c>
      <c r="P206" t="s">
        <v>412</v>
      </c>
      <c r="Q206">
        <v>1708087329</v>
      </c>
      <c r="R206" t="b">
        <v>1</v>
      </c>
      <c r="S206">
        <v>171</v>
      </c>
      <c r="T206" t="b">
        <v>0</v>
      </c>
      <c r="U206">
        <v>20</v>
      </c>
      <c r="V206">
        <v>0</v>
      </c>
      <c r="W206">
        <v>0</v>
      </c>
      <c r="X206">
        <v>7</v>
      </c>
      <c r="Y206">
        <v>6</v>
      </c>
      <c r="Z206">
        <v>11</v>
      </c>
      <c r="AA206">
        <v>6</v>
      </c>
      <c r="AB206">
        <v>19</v>
      </c>
    </row>
    <row r="207" spans="1:28" x14ac:dyDescent="0.3">
      <c r="A207" t="b">
        <v>1</v>
      </c>
      <c r="B207" t="b">
        <v>1</v>
      </c>
      <c r="C207">
        <v>25</v>
      </c>
      <c r="D207" t="s">
        <v>582</v>
      </c>
      <c r="E207" t="b">
        <v>1</v>
      </c>
      <c r="F207">
        <v>151</v>
      </c>
      <c r="G207" t="s">
        <v>100</v>
      </c>
      <c r="H207" t="s">
        <v>569</v>
      </c>
      <c r="I207">
        <v>7</v>
      </c>
      <c r="J207">
        <v>0</v>
      </c>
      <c r="K207">
        <v>7</v>
      </c>
      <c r="L207">
        <v>0.63636363636363635</v>
      </c>
      <c r="M207" t="s">
        <v>81</v>
      </c>
      <c r="N207" t="s">
        <v>87</v>
      </c>
      <c r="O207">
        <v>5</v>
      </c>
      <c r="P207" t="s">
        <v>411</v>
      </c>
      <c r="Q207">
        <v>1864028491</v>
      </c>
      <c r="R207" t="b">
        <v>1</v>
      </c>
      <c r="S207">
        <v>158</v>
      </c>
      <c r="T207" t="b">
        <v>0</v>
      </c>
      <c r="U207">
        <v>20</v>
      </c>
      <c r="V207">
        <v>0</v>
      </c>
      <c r="W207">
        <v>0</v>
      </c>
      <c r="X207">
        <v>7</v>
      </c>
      <c r="Y207">
        <v>6</v>
      </c>
      <c r="Z207">
        <v>11</v>
      </c>
      <c r="AA207">
        <v>6</v>
      </c>
      <c r="AB207">
        <v>33</v>
      </c>
    </row>
    <row r="208" spans="1:28" x14ac:dyDescent="0.3">
      <c r="A208" t="b">
        <v>1</v>
      </c>
      <c r="B208" t="b">
        <v>1</v>
      </c>
      <c r="C208">
        <v>25</v>
      </c>
      <c r="D208" t="s">
        <v>582</v>
      </c>
      <c r="E208" t="b">
        <v>1</v>
      </c>
      <c r="F208">
        <v>125</v>
      </c>
      <c r="G208" t="s">
        <v>132</v>
      </c>
      <c r="H208" t="s">
        <v>206</v>
      </c>
      <c r="I208">
        <v>7</v>
      </c>
      <c r="J208">
        <v>0</v>
      </c>
      <c r="K208">
        <v>7</v>
      </c>
      <c r="L208">
        <v>0.63636363636363635</v>
      </c>
      <c r="M208" t="s">
        <v>83</v>
      </c>
      <c r="N208" t="s">
        <v>87</v>
      </c>
      <c r="O208">
        <v>7</v>
      </c>
      <c r="P208" t="s">
        <v>415</v>
      </c>
      <c r="Q208">
        <v>1384343772</v>
      </c>
      <c r="R208" t="b">
        <v>1</v>
      </c>
      <c r="S208">
        <v>133</v>
      </c>
      <c r="T208" t="b">
        <v>0</v>
      </c>
      <c r="U208">
        <v>20</v>
      </c>
      <c r="V208">
        <v>0</v>
      </c>
      <c r="W208">
        <v>0</v>
      </c>
      <c r="X208">
        <v>6</v>
      </c>
      <c r="Y208">
        <v>5</v>
      </c>
      <c r="Z208">
        <v>11</v>
      </c>
      <c r="AA208">
        <v>6</v>
      </c>
      <c r="AB208">
        <v>33</v>
      </c>
    </row>
    <row r="209" spans="1:28" x14ac:dyDescent="0.3">
      <c r="A209" t="b">
        <v>1</v>
      </c>
      <c r="B209" t="b">
        <v>1</v>
      </c>
      <c r="C209">
        <v>25</v>
      </c>
      <c r="D209" t="s">
        <v>582</v>
      </c>
      <c r="E209" t="b">
        <v>1</v>
      </c>
      <c r="F209">
        <v>120</v>
      </c>
      <c r="G209" t="s">
        <v>230</v>
      </c>
      <c r="H209" t="s">
        <v>372</v>
      </c>
      <c r="I209">
        <v>7</v>
      </c>
      <c r="J209">
        <v>0</v>
      </c>
      <c r="K209">
        <v>7</v>
      </c>
      <c r="L209">
        <v>0.63636363636363635</v>
      </c>
      <c r="M209" t="s">
        <v>83</v>
      </c>
      <c r="N209" t="s">
        <v>87</v>
      </c>
      <c r="O209">
        <v>10</v>
      </c>
      <c r="P209" t="s">
        <v>415</v>
      </c>
      <c r="Q209">
        <v>833485740</v>
      </c>
      <c r="R209" t="b">
        <v>1</v>
      </c>
      <c r="S209">
        <v>164</v>
      </c>
      <c r="T209" t="b">
        <v>0</v>
      </c>
      <c r="U209">
        <v>20</v>
      </c>
      <c r="V209">
        <v>0</v>
      </c>
      <c r="W209">
        <v>-1</v>
      </c>
      <c r="X209">
        <v>7</v>
      </c>
      <c r="Y209">
        <v>6</v>
      </c>
      <c r="Z209">
        <v>11</v>
      </c>
      <c r="AA209">
        <v>6</v>
      </c>
      <c r="AB209">
        <v>9</v>
      </c>
    </row>
    <row r="210" spans="1:28" x14ac:dyDescent="0.3">
      <c r="A210" t="b">
        <v>1</v>
      </c>
      <c r="B210" t="b">
        <v>1</v>
      </c>
      <c r="C210">
        <v>25</v>
      </c>
      <c r="D210" t="s">
        <v>582</v>
      </c>
      <c r="E210" t="b">
        <v>1</v>
      </c>
      <c r="F210">
        <v>22</v>
      </c>
      <c r="G210" t="s">
        <v>319</v>
      </c>
      <c r="H210" t="s">
        <v>320</v>
      </c>
      <c r="I210">
        <v>7</v>
      </c>
      <c r="J210">
        <v>0</v>
      </c>
      <c r="K210">
        <v>7</v>
      </c>
      <c r="L210">
        <v>0.63636363636363635</v>
      </c>
      <c r="M210" t="s">
        <v>83</v>
      </c>
      <c r="N210" t="s">
        <v>87</v>
      </c>
      <c r="O210">
        <v>0</v>
      </c>
      <c r="P210" t="s">
        <v>411</v>
      </c>
      <c r="Q210">
        <v>432221807</v>
      </c>
      <c r="R210" t="b">
        <v>1</v>
      </c>
      <c r="S210">
        <v>161</v>
      </c>
      <c r="T210" t="b">
        <v>0</v>
      </c>
      <c r="U210">
        <v>98</v>
      </c>
      <c r="V210">
        <v>0</v>
      </c>
      <c r="W210">
        <v>0</v>
      </c>
      <c r="X210">
        <v>8</v>
      </c>
      <c r="Y210">
        <v>7</v>
      </c>
      <c r="Z210">
        <v>11</v>
      </c>
      <c r="AA210">
        <v>7</v>
      </c>
      <c r="AB210">
        <v>25</v>
      </c>
    </row>
    <row r="211" spans="1:28" x14ac:dyDescent="0.3">
      <c r="A211" t="b">
        <v>1</v>
      </c>
      <c r="B211" t="b">
        <v>1</v>
      </c>
      <c r="C211">
        <v>25</v>
      </c>
      <c r="D211" t="s">
        <v>582</v>
      </c>
      <c r="E211" t="b">
        <v>1</v>
      </c>
      <c r="F211">
        <v>85</v>
      </c>
      <c r="G211" t="s">
        <v>200</v>
      </c>
      <c r="H211" t="s">
        <v>229</v>
      </c>
      <c r="I211">
        <v>7</v>
      </c>
      <c r="J211">
        <v>0</v>
      </c>
      <c r="K211">
        <v>7</v>
      </c>
      <c r="L211">
        <v>0.63636363636363635</v>
      </c>
      <c r="M211" t="s">
        <v>83</v>
      </c>
      <c r="N211" t="s">
        <v>82</v>
      </c>
      <c r="O211">
        <v>8</v>
      </c>
      <c r="P211" t="s">
        <v>412</v>
      </c>
      <c r="Q211">
        <v>500091444</v>
      </c>
      <c r="R211" t="b">
        <v>1</v>
      </c>
      <c r="S211">
        <v>198</v>
      </c>
      <c r="T211" t="b">
        <v>0</v>
      </c>
      <c r="U211">
        <v>98</v>
      </c>
      <c r="V211">
        <v>0</v>
      </c>
      <c r="W211">
        <v>-1</v>
      </c>
      <c r="X211">
        <v>6</v>
      </c>
      <c r="Y211">
        <v>5</v>
      </c>
      <c r="Z211">
        <v>11</v>
      </c>
      <c r="AA211">
        <v>7</v>
      </c>
      <c r="AB211">
        <v>35</v>
      </c>
    </row>
    <row r="212" spans="1:28" x14ac:dyDescent="0.3">
      <c r="A212" t="b">
        <v>1</v>
      </c>
      <c r="B212" t="b">
        <v>1</v>
      </c>
      <c r="C212">
        <v>25</v>
      </c>
      <c r="D212" t="s">
        <v>582</v>
      </c>
      <c r="E212" t="b">
        <v>1</v>
      </c>
      <c r="F212">
        <v>43</v>
      </c>
      <c r="G212" t="s">
        <v>108</v>
      </c>
      <c r="H212" t="s">
        <v>160</v>
      </c>
      <c r="I212">
        <v>7</v>
      </c>
      <c r="J212">
        <v>0</v>
      </c>
      <c r="K212">
        <v>7</v>
      </c>
      <c r="L212">
        <v>0.63636363636363635</v>
      </c>
      <c r="M212" t="s">
        <v>83</v>
      </c>
      <c r="N212" t="s">
        <v>87</v>
      </c>
      <c r="O212">
        <v>11</v>
      </c>
      <c r="P212" t="s">
        <v>411</v>
      </c>
      <c r="Q212">
        <v>1239881462</v>
      </c>
      <c r="R212" t="b">
        <v>0</v>
      </c>
      <c r="S212">
        <v>0</v>
      </c>
      <c r="T212" t="b">
        <v>0</v>
      </c>
      <c r="U212">
        <v>20</v>
      </c>
      <c r="V212">
        <v>0</v>
      </c>
      <c r="W212">
        <v>0</v>
      </c>
      <c r="X212">
        <v>8</v>
      </c>
      <c r="Y212">
        <v>6</v>
      </c>
      <c r="Z212">
        <v>11</v>
      </c>
      <c r="AA212">
        <v>6</v>
      </c>
      <c r="AB212">
        <v>23</v>
      </c>
    </row>
    <row r="213" spans="1:28" x14ac:dyDescent="0.3">
      <c r="A213" t="b">
        <v>1</v>
      </c>
      <c r="B213" t="b">
        <v>1</v>
      </c>
      <c r="C213">
        <v>25</v>
      </c>
      <c r="D213" t="s">
        <v>582</v>
      </c>
      <c r="E213" t="b">
        <v>1</v>
      </c>
      <c r="F213">
        <v>149</v>
      </c>
      <c r="G213" t="s">
        <v>234</v>
      </c>
      <c r="H213" t="s">
        <v>155</v>
      </c>
      <c r="I213">
        <v>7</v>
      </c>
      <c r="J213">
        <v>0</v>
      </c>
      <c r="K213">
        <v>7</v>
      </c>
      <c r="L213">
        <v>0.63636363636363635</v>
      </c>
      <c r="M213" t="s">
        <v>83</v>
      </c>
      <c r="N213" t="s">
        <v>87</v>
      </c>
      <c r="O213">
        <v>5</v>
      </c>
      <c r="P213" t="s">
        <v>411</v>
      </c>
      <c r="Q213">
        <v>305146982</v>
      </c>
      <c r="R213" t="b">
        <v>1</v>
      </c>
      <c r="S213">
        <v>162</v>
      </c>
      <c r="T213" t="b">
        <v>0</v>
      </c>
      <c r="U213">
        <v>20</v>
      </c>
      <c r="V213">
        <v>0</v>
      </c>
      <c r="W213">
        <v>0</v>
      </c>
      <c r="X213">
        <v>7</v>
      </c>
      <c r="Y213">
        <v>6</v>
      </c>
      <c r="Z213">
        <v>11</v>
      </c>
      <c r="AA213">
        <v>6</v>
      </c>
      <c r="AB213">
        <v>15</v>
      </c>
    </row>
    <row r="214" spans="1:28" x14ac:dyDescent="0.3">
      <c r="A214" t="b">
        <v>1</v>
      </c>
      <c r="B214" t="b">
        <v>1</v>
      </c>
      <c r="C214">
        <v>25</v>
      </c>
      <c r="D214" t="s">
        <v>582</v>
      </c>
      <c r="E214" t="b">
        <v>1</v>
      </c>
      <c r="F214">
        <v>135</v>
      </c>
      <c r="G214" t="s">
        <v>98</v>
      </c>
      <c r="H214" t="s">
        <v>266</v>
      </c>
      <c r="I214">
        <v>7</v>
      </c>
      <c r="J214">
        <v>0</v>
      </c>
      <c r="K214">
        <v>7</v>
      </c>
      <c r="L214">
        <v>0.63636363636363635</v>
      </c>
      <c r="M214" t="s">
        <v>83</v>
      </c>
      <c r="N214" t="s">
        <v>87</v>
      </c>
      <c r="O214">
        <v>3</v>
      </c>
      <c r="P214" t="s">
        <v>412</v>
      </c>
      <c r="Q214">
        <v>35778456</v>
      </c>
      <c r="R214" t="b">
        <v>1</v>
      </c>
      <c r="S214">
        <v>175</v>
      </c>
      <c r="T214" t="b">
        <v>0</v>
      </c>
      <c r="U214">
        <v>20</v>
      </c>
      <c r="V214">
        <v>0</v>
      </c>
      <c r="W214">
        <v>0</v>
      </c>
      <c r="X214">
        <v>8</v>
      </c>
      <c r="Y214">
        <v>7</v>
      </c>
      <c r="Z214">
        <v>11</v>
      </c>
      <c r="AA214">
        <v>6</v>
      </c>
      <c r="AB214">
        <v>27</v>
      </c>
    </row>
    <row r="215" spans="1:28" x14ac:dyDescent="0.3">
      <c r="A215" t="b">
        <v>1</v>
      </c>
      <c r="B215" t="b">
        <v>1</v>
      </c>
      <c r="C215">
        <v>25</v>
      </c>
      <c r="D215" t="s">
        <v>582</v>
      </c>
      <c r="E215" t="b">
        <v>1</v>
      </c>
      <c r="F215">
        <v>267</v>
      </c>
      <c r="G215" t="s">
        <v>169</v>
      </c>
      <c r="H215" t="s">
        <v>170</v>
      </c>
      <c r="I215">
        <v>7</v>
      </c>
      <c r="J215">
        <v>0</v>
      </c>
      <c r="K215">
        <v>7</v>
      </c>
      <c r="L215">
        <v>0.63636363636363635</v>
      </c>
      <c r="M215" t="s">
        <v>81</v>
      </c>
      <c r="N215" t="s">
        <v>82</v>
      </c>
      <c r="O215">
        <v>16</v>
      </c>
      <c r="P215" t="s">
        <v>413</v>
      </c>
      <c r="Q215">
        <v>57191017</v>
      </c>
      <c r="R215" t="b">
        <v>1</v>
      </c>
      <c r="S215">
        <v>138</v>
      </c>
      <c r="T215" t="b">
        <v>0</v>
      </c>
      <c r="U215">
        <v>20</v>
      </c>
      <c r="V215">
        <v>0</v>
      </c>
      <c r="W215">
        <v>0</v>
      </c>
      <c r="X215">
        <v>6</v>
      </c>
      <c r="Y215">
        <v>5</v>
      </c>
      <c r="Z215">
        <v>11</v>
      </c>
      <c r="AA215">
        <v>6</v>
      </c>
      <c r="AB215">
        <v>19</v>
      </c>
    </row>
    <row r="216" spans="1:28" x14ac:dyDescent="0.3">
      <c r="A216" t="b">
        <v>1</v>
      </c>
      <c r="B216" t="b">
        <v>1</v>
      </c>
      <c r="C216">
        <v>25</v>
      </c>
      <c r="D216" t="s">
        <v>582</v>
      </c>
      <c r="E216" t="b">
        <v>1</v>
      </c>
      <c r="F216">
        <v>152</v>
      </c>
      <c r="G216" t="s">
        <v>121</v>
      </c>
      <c r="H216" t="s">
        <v>291</v>
      </c>
      <c r="I216">
        <v>7</v>
      </c>
      <c r="J216">
        <v>0</v>
      </c>
      <c r="K216">
        <v>7</v>
      </c>
      <c r="L216">
        <v>0.63636363636363635</v>
      </c>
      <c r="M216" t="s">
        <v>83</v>
      </c>
      <c r="N216" t="s">
        <v>82</v>
      </c>
      <c r="O216">
        <v>7</v>
      </c>
      <c r="P216" t="s">
        <v>411</v>
      </c>
      <c r="Q216">
        <v>1310460286</v>
      </c>
      <c r="R216" t="b">
        <v>1</v>
      </c>
      <c r="S216">
        <v>160</v>
      </c>
      <c r="T216" t="b">
        <v>0</v>
      </c>
      <c r="U216">
        <v>20</v>
      </c>
      <c r="V216">
        <v>0</v>
      </c>
      <c r="W216">
        <v>0</v>
      </c>
      <c r="X216">
        <v>7</v>
      </c>
      <c r="Y216">
        <v>6</v>
      </c>
      <c r="Z216">
        <v>11</v>
      </c>
      <c r="AA216">
        <v>6</v>
      </c>
      <c r="AB216">
        <v>19</v>
      </c>
    </row>
    <row r="217" spans="1:28" x14ac:dyDescent="0.3">
      <c r="A217" t="b">
        <v>1</v>
      </c>
      <c r="B217" t="b">
        <v>1</v>
      </c>
      <c r="C217">
        <v>25</v>
      </c>
      <c r="D217" t="s">
        <v>582</v>
      </c>
      <c r="E217" t="b">
        <v>1</v>
      </c>
      <c r="F217">
        <v>45</v>
      </c>
      <c r="G217" t="s">
        <v>563</v>
      </c>
      <c r="H217" t="s">
        <v>294</v>
      </c>
      <c r="I217">
        <v>7</v>
      </c>
      <c r="J217">
        <v>0</v>
      </c>
      <c r="K217">
        <v>7</v>
      </c>
      <c r="L217">
        <v>0.63636363636363635</v>
      </c>
      <c r="M217" t="s">
        <v>83</v>
      </c>
      <c r="N217" t="s">
        <v>82</v>
      </c>
      <c r="O217">
        <v>8</v>
      </c>
      <c r="P217" t="s">
        <v>411</v>
      </c>
      <c r="Q217">
        <v>904208121</v>
      </c>
      <c r="R217" t="b">
        <v>1</v>
      </c>
      <c r="S217">
        <v>187</v>
      </c>
      <c r="T217" t="b">
        <v>0</v>
      </c>
      <c r="U217">
        <v>20</v>
      </c>
      <c r="V217">
        <v>0</v>
      </c>
      <c r="W217">
        <v>-1</v>
      </c>
      <c r="X217">
        <v>6</v>
      </c>
      <c r="Y217">
        <v>5</v>
      </c>
      <c r="Z217">
        <v>11</v>
      </c>
      <c r="AA217">
        <v>6</v>
      </c>
      <c r="AB217">
        <v>15</v>
      </c>
    </row>
    <row r="218" spans="1:28" x14ac:dyDescent="0.3">
      <c r="A218" t="b">
        <v>1</v>
      </c>
      <c r="B218" t="b">
        <v>1</v>
      </c>
      <c r="C218">
        <v>25</v>
      </c>
      <c r="D218" t="s">
        <v>582</v>
      </c>
      <c r="E218" t="b">
        <v>1</v>
      </c>
      <c r="F218">
        <v>96</v>
      </c>
      <c r="G218" t="s">
        <v>566</v>
      </c>
      <c r="H218" t="s">
        <v>210</v>
      </c>
      <c r="I218">
        <v>7</v>
      </c>
      <c r="J218">
        <v>0</v>
      </c>
      <c r="K218">
        <v>7</v>
      </c>
      <c r="L218">
        <v>0.63636363636363635</v>
      </c>
      <c r="M218" t="s">
        <v>81</v>
      </c>
      <c r="N218" t="s">
        <v>82</v>
      </c>
      <c r="O218">
        <v>7</v>
      </c>
      <c r="P218" t="s">
        <v>411</v>
      </c>
      <c r="Q218">
        <v>499575212</v>
      </c>
      <c r="R218" t="b">
        <v>1</v>
      </c>
      <c r="S218">
        <v>165</v>
      </c>
      <c r="T218" t="b">
        <v>0</v>
      </c>
      <c r="U218">
        <v>98</v>
      </c>
      <c r="V218">
        <v>0</v>
      </c>
      <c r="W218">
        <v>0</v>
      </c>
      <c r="X218">
        <v>5</v>
      </c>
      <c r="Y218">
        <v>4</v>
      </c>
      <c r="Z218">
        <v>11</v>
      </c>
      <c r="AA218">
        <v>7</v>
      </c>
      <c r="AB218">
        <v>33</v>
      </c>
    </row>
    <row r="219" spans="1:28" x14ac:dyDescent="0.3">
      <c r="A219" t="b">
        <v>1</v>
      </c>
      <c r="B219" t="b">
        <v>1</v>
      </c>
      <c r="C219">
        <v>25</v>
      </c>
      <c r="D219" t="s">
        <v>582</v>
      </c>
      <c r="E219" t="b">
        <v>1</v>
      </c>
      <c r="F219">
        <v>185</v>
      </c>
      <c r="G219" t="s">
        <v>247</v>
      </c>
      <c r="H219" t="s">
        <v>210</v>
      </c>
      <c r="I219">
        <v>7</v>
      </c>
      <c r="J219">
        <v>0</v>
      </c>
      <c r="K219">
        <v>7</v>
      </c>
      <c r="L219">
        <v>0.63636363636363635</v>
      </c>
      <c r="M219" t="s">
        <v>83</v>
      </c>
      <c r="N219" t="s">
        <v>82</v>
      </c>
      <c r="O219">
        <v>10</v>
      </c>
      <c r="P219" t="s">
        <v>411</v>
      </c>
      <c r="Q219">
        <v>804266085</v>
      </c>
      <c r="R219" t="b">
        <v>1</v>
      </c>
      <c r="S219">
        <v>182</v>
      </c>
      <c r="T219" t="b">
        <v>0</v>
      </c>
      <c r="U219">
        <v>20</v>
      </c>
      <c r="V219">
        <v>0</v>
      </c>
      <c r="W219">
        <v>0</v>
      </c>
      <c r="X219">
        <v>5</v>
      </c>
      <c r="Y219">
        <v>4</v>
      </c>
      <c r="Z219">
        <v>11</v>
      </c>
      <c r="AA219">
        <v>6</v>
      </c>
      <c r="AB219">
        <v>29</v>
      </c>
    </row>
    <row r="220" spans="1:28" x14ac:dyDescent="0.3">
      <c r="A220" t="b">
        <v>1</v>
      </c>
      <c r="B220" t="b">
        <v>1</v>
      </c>
      <c r="C220">
        <v>25</v>
      </c>
      <c r="D220" t="s">
        <v>582</v>
      </c>
      <c r="E220" t="b">
        <v>1</v>
      </c>
      <c r="F220">
        <v>1152</v>
      </c>
      <c r="G220" t="s">
        <v>598</v>
      </c>
      <c r="H220" t="s">
        <v>599</v>
      </c>
      <c r="I220">
        <v>7</v>
      </c>
      <c r="J220">
        <v>0</v>
      </c>
      <c r="K220">
        <v>7</v>
      </c>
      <c r="L220">
        <v>0.63636363636363635</v>
      </c>
      <c r="M220" t="s">
        <v>83</v>
      </c>
      <c r="N220" t="s">
        <v>87</v>
      </c>
      <c r="O220">
        <v>13</v>
      </c>
      <c r="P220" t="s">
        <v>413</v>
      </c>
      <c r="Q220">
        <v>112006394</v>
      </c>
      <c r="R220" t="b">
        <v>1</v>
      </c>
      <c r="S220">
        <v>145</v>
      </c>
      <c r="T220" t="b">
        <v>0</v>
      </c>
      <c r="U220">
        <v>1</v>
      </c>
      <c r="V220">
        <v>0</v>
      </c>
      <c r="W220">
        <v>0</v>
      </c>
      <c r="X220">
        <v>9</v>
      </c>
      <c r="Y220">
        <v>7</v>
      </c>
      <c r="Z220">
        <v>11</v>
      </c>
      <c r="AA220">
        <v>5</v>
      </c>
      <c r="AB220">
        <v>-1</v>
      </c>
    </row>
    <row r="221" spans="1:28" x14ac:dyDescent="0.3">
      <c r="A221" t="b">
        <v>1</v>
      </c>
      <c r="B221" t="b">
        <v>1</v>
      </c>
      <c r="C221">
        <v>25</v>
      </c>
      <c r="D221" t="s">
        <v>582</v>
      </c>
      <c r="E221" t="b">
        <v>1</v>
      </c>
      <c r="F221">
        <v>115</v>
      </c>
      <c r="G221" t="s">
        <v>571</v>
      </c>
      <c r="H221" t="s">
        <v>572</v>
      </c>
      <c r="I221">
        <v>7</v>
      </c>
      <c r="J221">
        <v>0</v>
      </c>
      <c r="K221">
        <v>7</v>
      </c>
      <c r="L221">
        <v>0.63636363636363635</v>
      </c>
      <c r="M221" t="s">
        <v>81</v>
      </c>
      <c r="N221" t="s">
        <v>82</v>
      </c>
      <c r="O221">
        <v>8</v>
      </c>
      <c r="P221" t="s">
        <v>411</v>
      </c>
      <c r="Q221">
        <v>1665113703</v>
      </c>
      <c r="R221" t="b">
        <v>1</v>
      </c>
      <c r="S221">
        <v>153</v>
      </c>
      <c r="T221" t="b">
        <v>0</v>
      </c>
      <c r="U221">
        <v>98</v>
      </c>
      <c r="V221">
        <v>0</v>
      </c>
      <c r="W221">
        <v>0</v>
      </c>
      <c r="X221">
        <v>7</v>
      </c>
      <c r="Y221">
        <v>6</v>
      </c>
      <c r="Z221">
        <v>11</v>
      </c>
      <c r="AA221">
        <v>7</v>
      </c>
      <c r="AB221">
        <v>35</v>
      </c>
    </row>
    <row r="222" spans="1:28" x14ac:dyDescent="0.3">
      <c r="A222" t="b">
        <v>1</v>
      </c>
      <c r="B222" t="b">
        <v>1</v>
      </c>
      <c r="C222">
        <v>25</v>
      </c>
      <c r="D222" t="s">
        <v>582</v>
      </c>
      <c r="E222" t="b">
        <v>1</v>
      </c>
      <c r="F222">
        <v>105</v>
      </c>
      <c r="G222" t="s">
        <v>145</v>
      </c>
      <c r="H222" t="s">
        <v>146</v>
      </c>
      <c r="I222">
        <v>7</v>
      </c>
      <c r="J222">
        <v>0</v>
      </c>
      <c r="K222">
        <v>7</v>
      </c>
      <c r="L222">
        <v>0.63636363636363635</v>
      </c>
      <c r="M222" t="s">
        <v>83</v>
      </c>
      <c r="N222" t="s">
        <v>82</v>
      </c>
      <c r="O222">
        <v>9</v>
      </c>
      <c r="P222" t="s">
        <v>411</v>
      </c>
      <c r="Q222">
        <v>1056386530</v>
      </c>
      <c r="R222" t="b">
        <v>1</v>
      </c>
      <c r="S222">
        <v>159</v>
      </c>
      <c r="T222" t="b">
        <v>0</v>
      </c>
      <c r="U222">
        <v>20</v>
      </c>
      <c r="V222">
        <v>0</v>
      </c>
      <c r="W222">
        <v>-1</v>
      </c>
      <c r="X222">
        <v>6</v>
      </c>
      <c r="Y222">
        <v>6</v>
      </c>
      <c r="Z222">
        <v>11</v>
      </c>
      <c r="AA222">
        <v>6</v>
      </c>
      <c r="AB222">
        <v>15</v>
      </c>
    </row>
    <row r="223" spans="1:28" x14ac:dyDescent="0.3">
      <c r="A223" t="b">
        <v>1</v>
      </c>
      <c r="B223" t="b">
        <v>1</v>
      </c>
      <c r="C223">
        <v>25</v>
      </c>
      <c r="D223" t="s">
        <v>582</v>
      </c>
      <c r="E223" t="b">
        <v>1</v>
      </c>
      <c r="F223">
        <v>29</v>
      </c>
      <c r="G223" t="s">
        <v>118</v>
      </c>
      <c r="H223" t="s">
        <v>119</v>
      </c>
      <c r="I223">
        <v>7</v>
      </c>
      <c r="J223">
        <v>0</v>
      </c>
      <c r="K223">
        <v>7</v>
      </c>
      <c r="L223">
        <v>0.63636363636363635</v>
      </c>
      <c r="M223" t="s">
        <v>83</v>
      </c>
      <c r="N223" t="s">
        <v>87</v>
      </c>
      <c r="O223">
        <v>11</v>
      </c>
      <c r="P223" t="s">
        <v>411</v>
      </c>
      <c r="Q223">
        <v>2014564644</v>
      </c>
      <c r="R223" t="b">
        <v>0</v>
      </c>
      <c r="S223">
        <v>0</v>
      </c>
      <c r="T223" t="b">
        <v>0</v>
      </c>
      <c r="U223">
        <v>98</v>
      </c>
      <c r="V223">
        <v>0</v>
      </c>
      <c r="W223">
        <v>-1</v>
      </c>
      <c r="X223">
        <v>8</v>
      </c>
      <c r="Y223">
        <v>7</v>
      </c>
      <c r="Z223">
        <v>11</v>
      </c>
      <c r="AA223">
        <v>7</v>
      </c>
      <c r="AB223">
        <v>33</v>
      </c>
    </row>
    <row r="224" spans="1:28" x14ac:dyDescent="0.3">
      <c r="A224" t="b">
        <v>1</v>
      </c>
      <c r="B224" t="b">
        <v>1</v>
      </c>
      <c r="C224">
        <v>25</v>
      </c>
      <c r="D224" t="s">
        <v>582</v>
      </c>
      <c r="E224" t="b">
        <v>1</v>
      </c>
      <c r="F224">
        <v>287</v>
      </c>
      <c r="G224" t="s">
        <v>88</v>
      </c>
      <c r="H224" t="s">
        <v>184</v>
      </c>
      <c r="I224">
        <v>7</v>
      </c>
      <c r="J224">
        <v>0</v>
      </c>
      <c r="K224">
        <v>7</v>
      </c>
      <c r="L224">
        <v>0.63636363636363635</v>
      </c>
      <c r="M224" t="s">
        <v>83</v>
      </c>
      <c r="N224" t="s">
        <v>87</v>
      </c>
      <c r="O224">
        <v>9</v>
      </c>
      <c r="P224" t="s">
        <v>411</v>
      </c>
      <c r="Q224">
        <v>272679116</v>
      </c>
      <c r="R224" t="b">
        <v>1</v>
      </c>
      <c r="S224">
        <v>169</v>
      </c>
      <c r="T224" t="b">
        <v>0</v>
      </c>
      <c r="U224">
        <v>20</v>
      </c>
      <c r="V224">
        <v>0</v>
      </c>
      <c r="W224">
        <v>0</v>
      </c>
      <c r="X224">
        <v>8</v>
      </c>
      <c r="Y224">
        <v>7</v>
      </c>
      <c r="Z224">
        <v>11</v>
      </c>
      <c r="AA224">
        <v>6</v>
      </c>
      <c r="AB224">
        <v>21</v>
      </c>
    </row>
    <row r="225" spans="1:28" x14ac:dyDescent="0.3">
      <c r="A225" t="b">
        <v>1</v>
      </c>
      <c r="B225" t="b">
        <v>1</v>
      </c>
      <c r="C225">
        <v>25</v>
      </c>
      <c r="D225" t="s">
        <v>582</v>
      </c>
      <c r="E225" t="b">
        <v>1</v>
      </c>
      <c r="F225">
        <v>69</v>
      </c>
      <c r="G225" t="s">
        <v>279</v>
      </c>
      <c r="H225" t="s">
        <v>280</v>
      </c>
      <c r="I225">
        <v>7</v>
      </c>
      <c r="J225">
        <v>0</v>
      </c>
      <c r="K225">
        <v>7</v>
      </c>
      <c r="L225">
        <v>0.63636363636363635</v>
      </c>
      <c r="M225" t="s">
        <v>83</v>
      </c>
      <c r="N225" t="s">
        <v>87</v>
      </c>
      <c r="O225">
        <v>7</v>
      </c>
      <c r="P225" t="s">
        <v>411</v>
      </c>
      <c r="Q225">
        <v>1866369877</v>
      </c>
      <c r="R225" t="b">
        <v>1</v>
      </c>
      <c r="S225">
        <v>199</v>
      </c>
      <c r="T225" t="b">
        <v>0</v>
      </c>
      <c r="U225">
        <v>98</v>
      </c>
      <c r="V225">
        <v>0</v>
      </c>
      <c r="W225">
        <v>0</v>
      </c>
      <c r="X225">
        <v>8</v>
      </c>
      <c r="Y225">
        <v>7</v>
      </c>
      <c r="Z225">
        <v>11</v>
      </c>
      <c r="AA225">
        <v>7</v>
      </c>
      <c r="AB225">
        <v>31</v>
      </c>
    </row>
    <row r="226" spans="1:28" x14ac:dyDescent="0.3">
      <c r="A226" t="b">
        <v>1</v>
      </c>
      <c r="B226" t="b">
        <v>1</v>
      </c>
      <c r="C226">
        <v>25</v>
      </c>
      <c r="D226" t="s">
        <v>582</v>
      </c>
      <c r="E226" t="b">
        <v>1</v>
      </c>
      <c r="F226">
        <v>1285</v>
      </c>
      <c r="G226" t="s">
        <v>604</v>
      </c>
      <c r="H226" t="s">
        <v>605</v>
      </c>
      <c r="I226">
        <v>7</v>
      </c>
      <c r="J226">
        <v>0</v>
      </c>
      <c r="K226">
        <v>7</v>
      </c>
      <c r="L226">
        <v>0.63636363636363635</v>
      </c>
      <c r="M226" t="s">
        <v>81</v>
      </c>
      <c r="N226" t="s">
        <v>87</v>
      </c>
      <c r="O226">
        <v>9</v>
      </c>
      <c r="P226" t="s">
        <v>413</v>
      </c>
      <c r="Q226">
        <v>474637880</v>
      </c>
      <c r="R226" t="b">
        <v>1</v>
      </c>
      <c r="S226">
        <v>153</v>
      </c>
      <c r="T226" t="b">
        <v>0</v>
      </c>
      <c r="U226">
        <v>20</v>
      </c>
      <c r="V226">
        <v>0</v>
      </c>
      <c r="W226">
        <v>-1</v>
      </c>
      <c r="X226">
        <v>8</v>
      </c>
      <c r="Y226">
        <v>7</v>
      </c>
      <c r="Z226">
        <v>11</v>
      </c>
      <c r="AA226">
        <v>6</v>
      </c>
      <c r="AB226">
        <v>19</v>
      </c>
    </row>
    <row r="227" spans="1:28" x14ac:dyDescent="0.3">
      <c r="A227" t="b">
        <v>1</v>
      </c>
      <c r="B227" t="b">
        <v>1</v>
      </c>
      <c r="C227">
        <v>25</v>
      </c>
      <c r="D227" t="s">
        <v>582</v>
      </c>
      <c r="E227" t="b">
        <v>1</v>
      </c>
      <c r="F227">
        <v>23</v>
      </c>
      <c r="G227" t="s">
        <v>263</v>
      </c>
      <c r="H227" t="s">
        <v>264</v>
      </c>
      <c r="I227">
        <v>7</v>
      </c>
      <c r="J227">
        <v>0</v>
      </c>
      <c r="K227">
        <v>7</v>
      </c>
      <c r="L227">
        <v>0.63636363636363635</v>
      </c>
      <c r="M227" t="s">
        <v>81</v>
      </c>
      <c r="N227" t="s">
        <v>87</v>
      </c>
      <c r="O227">
        <v>0</v>
      </c>
      <c r="P227" t="s">
        <v>411</v>
      </c>
      <c r="Q227">
        <v>2052391383</v>
      </c>
      <c r="R227" t="b">
        <v>0</v>
      </c>
      <c r="S227">
        <v>0</v>
      </c>
      <c r="T227" t="b">
        <v>0</v>
      </c>
      <c r="U227">
        <v>98</v>
      </c>
      <c r="V227">
        <v>0</v>
      </c>
      <c r="W227">
        <v>0</v>
      </c>
      <c r="X227">
        <v>7</v>
      </c>
      <c r="Y227">
        <v>7</v>
      </c>
      <c r="Z227">
        <v>11</v>
      </c>
      <c r="AA227">
        <v>7</v>
      </c>
      <c r="AB227">
        <v>29</v>
      </c>
    </row>
    <row r="228" spans="1:28" x14ac:dyDescent="0.3">
      <c r="A228" t="b">
        <v>1</v>
      </c>
      <c r="B228" t="b">
        <v>1</v>
      </c>
      <c r="C228">
        <v>25</v>
      </c>
      <c r="D228" t="s">
        <v>582</v>
      </c>
      <c r="E228" t="b">
        <v>1</v>
      </c>
      <c r="F228">
        <v>114</v>
      </c>
      <c r="G228" t="s">
        <v>203</v>
      </c>
      <c r="H228" t="s">
        <v>204</v>
      </c>
      <c r="I228">
        <v>7</v>
      </c>
      <c r="J228">
        <v>0</v>
      </c>
      <c r="K228">
        <v>7</v>
      </c>
      <c r="L228">
        <v>0.63636363636363635</v>
      </c>
      <c r="M228" t="s">
        <v>83</v>
      </c>
      <c r="N228" t="s">
        <v>82</v>
      </c>
      <c r="O228">
        <v>10</v>
      </c>
      <c r="P228" t="s">
        <v>411</v>
      </c>
      <c r="Q228">
        <v>1160246635</v>
      </c>
      <c r="R228" t="b">
        <v>1</v>
      </c>
      <c r="S228">
        <v>165</v>
      </c>
      <c r="T228" t="b">
        <v>0</v>
      </c>
      <c r="U228">
        <v>98</v>
      </c>
      <c r="V228">
        <v>0</v>
      </c>
      <c r="W228">
        <v>0</v>
      </c>
      <c r="X228">
        <v>8</v>
      </c>
      <c r="Y228">
        <v>8</v>
      </c>
      <c r="Z228">
        <v>11</v>
      </c>
      <c r="AA228">
        <v>7</v>
      </c>
      <c r="AB228">
        <v>35</v>
      </c>
    </row>
    <row r="229" spans="1:28" x14ac:dyDescent="0.3">
      <c r="A229" t="b">
        <v>1</v>
      </c>
      <c r="B229" t="b">
        <v>1</v>
      </c>
      <c r="C229">
        <v>25</v>
      </c>
      <c r="D229" t="s">
        <v>582</v>
      </c>
      <c r="E229" t="b">
        <v>1</v>
      </c>
      <c r="F229">
        <v>297</v>
      </c>
      <c r="G229" t="s">
        <v>225</v>
      </c>
      <c r="H229" t="s">
        <v>543</v>
      </c>
      <c r="I229">
        <v>7</v>
      </c>
      <c r="J229">
        <v>0</v>
      </c>
      <c r="K229">
        <v>7</v>
      </c>
      <c r="L229">
        <v>0.63636363636363635</v>
      </c>
      <c r="M229" t="s">
        <v>83</v>
      </c>
      <c r="N229" t="s">
        <v>82</v>
      </c>
      <c r="O229">
        <v>16</v>
      </c>
      <c r="P229" t="s">
        <v>412</v>
      </c>
      <c r="Q229">
        <v>1090088970</v>
      </c>
      <c r="R229" t="b">
        <v>1</v>
      </c>
      <c r="S229">
        <v>182</v>
      </c>
      <c r="T229" t="b">
        <v>0</v>
      </c>
      <c r="U229">
        <v>20</v>
      </c>
      <c r="V229">
        <v>0</v>
      </c>
      <c r="W229">
        <v>0</v>
      </c>
      <c r="X229">
        <v>8</v>
      </c>
      <c r="Y229">
        <v>7</v>
      </c>
      <c r="Z229">
        <v>11</v>
      </c>
      <c r="AA229">
        <v>6</v>
      </c>
      <c r="AB229">
        <v>27</v>
      </c>
    </row>
    <row r="230" spans="1:28" x14ac:dyDescent="0.3">
      <c r="A230" t="b">
        <v>1</v>
      </c>
      <c r="B230" t="b">
        <v>1</v>
      </c>
      <c r="C230">
        <v>25</v>
      </c>
      <c r="D230" t="s">
        <v>582</v>
      </c>
      <c r="E230" t="b">
        <v>1</v>
      </c>
      <c r="F230">
        <v>48</v>
      </c>
      <c r="G230" t="s">
        <v>145</v>
      </c>
      <c r="H230" t="s">
        <v>284</v>
      </c>
      <c r="I230">
        <v>7</v>
      </c>
      <c r="J230">
        <v>0</v>
      </c>
      <c r="K230">
        <v>7</v>
      </c>
      <c r="L230">
        <v>0.63636363636363635</v>
      </c>
      <c r="M230" t="s">
        <v>83</v>
      </c>
      <c r="N230" t="s">
        <v>87</v>
      </c>
      <c r="O230">
        <v>9</v>
      </c>
      <c r="P230" t="s">
        <v>412</v>
      </c>
      <c r="Q230">
        <v>891514800</v>
      </c>
      <c r="R230" t="b">
        <v>1</v>
      </c>
      <c r="S230">
        <v>135</v>
      </c>
      <c r="T230" t="b">
        <v>0</v>
      </c>
      <c r="U230">
        <v>20</v>
      </c>
      <c r="V230">
        <v>0</v>
      </c>
      <c r="W230">
        <v>0</v>
      </c>
      <c r="X230">
        <v>8</v>
      </c>
      <c r="Y230">
        <v>6</v>
      </c>
      <c r="Z230">
        <v>11</v>
      </c>
      <c r="AA230">
        <v>6</v>
      </c>
      <c r="AB230">
        <v>17</v>
      </c>
    </row>
    <row r="231" spans="1:28" x14ac:dyDescent="0.3">
      <c r="A231" t="b">
        <v>1</v>
      </c>
      <c r="B231" t="b">
        <v>1</v>
      </c>
      <c r="C231">
        <v>25</v>
      </c>
      <c r="D231" t="s">
        <v>582</v>
      </c>
      <c r="E231" t="b">
        <v>1</v>
      </c>
      <c r="F231">
        <v>227</v>
      </c>
      <c r="G231" t="s">
        <v>85</v>
      </c>
      <c r="H231" t="s">
        <v>342</v>
      </c>
      <c r="I231">
        <v>7</v>
      </c>
      <c r="J231">
        <v>0</v>
      </c>
      <c r="K231">
        <v>7</v>
      </c>
      <c r="L231">
        <v>0.63636363636363635</v>
      </c>
      <c r="M231" t="s">
        <v>83</v>
      </c>
      <c r="N231" t="s">
        <v>87</v>
      </c>
      <c r="O231">
        <v>9</v>
      </c>
      <c r="P231" t="s">
        <v>411</v>
      </c>
      <c r="Q231">
        <v>526342821</v>
      </c>
      <c r="R231" t="b">
        <v>1</v>
      </c>
      <c r="S231">
        <v>174</v>
      </c>
      <c r="T231" t="b">
        <v>0</v>
      </c>
      <c r="U231">
        <v>20</v>
      </c>
      <c r="V231">
        <v>0</v>
      </c>
      <c r="W231">
        <v>-1</v>
      </c>
      <c r="X231">
        <v>10</v>
      </c>
      <c r="Y231">
        <v>8</v>
      </c>
      <c r="Z231">
        <v>11</v>
      </c>
      <c r="AA231">
        <v>6</v>
      </c>
      <c r="AB231">
        <v>19</v>
      </c>
    </row>
    <row r="232" spans="1:28" x14ac:dyDescent="0.3">
      <c r="A232" t="b">
        <v>1</v>
      </c>
      <c r="B232" t="b">
        <v>1</v>
      </c>
      <c r="C232">
        <v>25</v>
      </c>
      <c r="D232" t="s">
        <v>582</v>
      </c>
      <c r="E232" t="b">
        <v>1</v>
      </c>
      <c r="F232">
        <v>131</v>
      </c>
      <c r="G232" t="s">
        <v>132</v>
      </c>
      <c r="H232" t="s">
        <v>349</v>
      </c>
      <c r="I232">
        <v>7</v>
      </c>
      <c r="J232">
        <v>0</v>
      </c>
      <c r="K232">
        <v>7</v>
      </c>
      <c r="L232">
        <v>0.63636363636363635</v>
      </c>
      <c r="M232" t="s">
        <v>83</v>
      </c>
      <c r="N232" t="s">
        <v>82</v>
      </c>
      <c r="O232">
        <v>6</v>
      </c>
      <c r="P232" t="s">
        <v>412</v>
      </c>
      <c r="Q232">
        <v>911572797</v>
      </c>
      <c r="R232" t="b">
        <v>1</v>
      </c>
      <c r="S232">
        <v>179</v>
      </c>
      <c r="T232" t="b">
        <v>0</v>
      </c>
      <c r="U232">
        <v>98</v>
      </c>
      <c r="V232">
        <v>0</v>
      </c>
      <c r="W232">
        <v>-1</v>
      </c>
      <c r="X232">
        <v>10</v>
      </c>
      <c r="Y232">
        <v>8</v>
      </c>
      <c r="Z232">
        <v>11</v>
      </c>
      <c r="AA232">
        <v>7</v>
      </c>
      <c r="AB232">
        <v>25</v>
      </c>
    </row>
    <row r="233" spans="1:28" x14ac:dyDescent="0.3">
      <c r="A233" t="b">
        <v>1</v>
      </c>
      <c r="B233" t="b">
        <v>1</v>
      </c>
      <c r="C233">
        <v>25</v>
      </c>
      <c r="D233" t="s">
        <v>582</v>
      </c>
      <c r="E233" t="b">
        <v>1</v>
      </c>
      <c r="F233">
        <v>119</v>
      </c>
      <c r="G233" t="s">
        <v>145</v>
      </c>
      <c r="H233" t="s">
        <v>126</v>
      </c>
      <c r="I233">
        <v>7</v>
      </c>
      <c r="J233">
        <v>0</v>
      </c>
      <c r="K233">
        <v>7</v>
      </c>
      <c r="L233">
        <v>0.63636363636363635</v>
      </c>
      <c r="M233" t="s">
        <v>83</v>
      </c>
      <c r="N233" t="s">
        <v>87</v>
      </c>
      <c r="O233">
        <v>8</v>
      </c>
      <c r="P233" t="s">
        <v>411</v>
      </c>
      <c r="Q233">
        <v>156927069</v>
      </c>
      <c r="R233" t="b">
        <v>1</v>
      </c>
      <c r="S233">
        <v>168</v>
      </c>
      <c r="T233" t="b">
        <v>0</v>
      </c>
      <c r="U233">
        <v>98</v>
      </c>
      <c r="V233">
        <v>0</v>
      </c>
      <c r="W233">
        <v>0</v>
      </c>
      <c r="X233">
        <v>8</v>
      </c>
      <c r="Y233">
        <v>6</v>
      </c>
      <c r="Z233">
        <v>11</v>
      </c>
      <c r="AA233">
        <v>7</v>
      </c>
      <c r="AB233">
        <v>29</v>
      </c>
    </row>
    <row r="234" spans="1:28" x14ac:dyDescent="0.3">
      <c r="A234" t="b">
        <v>1</v>
      </c>
      <c r="B234" t="b">
        <v>1</v>
      </c>
      <c r="C234">
        <v>25</v>
      </c>
      <c r="D234" t="s">
        <v>582</v>
      </c>
      <c r="E234" t="b">
        <v>1</v>
      </c>
      <c r="F234">
        <v>136</v>
      </c>
      <c r="G234" t="s">
        <v>163</v>
      </c>
      <c r="H234" t="s">
        <v>172</v>
      </c>
      <c r="I234">
        <v>7</v>
      </c>
      <c r="J234">
        <v>0</v>
      </c>
      <c r="K234">
        <v>7</v>
      </c>
      <c r="L234">
        <v>0.63636363636363635</v>
      </c>
      <c r="M234" t="s">
        <v>83</v>
      </c>
      <c r="N234" t="s">
        <v>87</v>
      </c>
      <c r="O234">
        <v>1</v>
      </c>
      <c r="P234" t="s">
        <v>413</v>
      </c>
      <c r="Q234">
        <v>1300398072</v>
      </c>
      <c r="R234" t="b">
        <v>1</v>
      </c>
      <c r="S234">
        <v>178</v>
      </c>
      <c r="T234" t="b">
        <v>0</v>
      </c>
      <c r="U234">
        <v>98</v>
      </c>
      <c r="V234">
        <v>0</v>
      </c>
      <c r="W234">
        <v>-1</v>
      </c>
      <c r="X234">
        <v>6</v>
      </c>
      <c r="Y234">
        <v>5</v>
      </c>
      <c r="Z234">
        <v>11</v>
      </c>
      <c r="AA234">
        <v>7</v>
      </c>
      <c r="AB234">
        <v>27</v>
      </c>
    </row>
    <row r="235" spans="1:28" x14ac:dyDescent="0.3">
      <c r="A235" t="b">
        <v>1</v>
      </c>
      <c r="B235" t="b">
        <v>1</v>
      </c>
      <c r="C235">
        <v>25</v>
      </c>
      <c r="D235" t="s">
        <v>582</v>
      </c>
      <c r="E235" t="b">
        <v>1</v>
      </c>
      <c r="F235">
        <v>84</v>
      </c>
      <c r="G235" t="s">
        <v>271</v>
      </c>
      <c r="H235" t="s">
        <v>574</v>
      </c>
      <c r="I235">
        <v>7</v>
      </c>
      <c r="J235">
        <v>0</v>
      </c>
      <c r="K235">
        <v>7</v>
      </c>
      <c r="L235">
        <v>0.63636363636363635</v>
      </c>
      <c r="M235" t="s">
        <v>83</v>
      </c>
      <c r="N235" t="s">
        <v>87</v>
      </c>
      <c r="O235">
        <v>8</v>
      </c>
      <c r="P235" t="s">
        <v>411</v>
      </c>
      <c r="Q235">
        <v>1114040581</v>
      </c>
      <c r="R235" t="b">
        <v>1</v>
      </c>
      <c r="S235">
        <v>176</v>
      </c>
      <c r="T235" t="b">
        <v>0</v>
      </c>
      <c r="U235">
        <v>98</v>
      </c>
      <c r="V235">
        <v>0</v>
      </c>
      <c r="W235">
        <v>-1</v>
      </c>
      <c r="X235">
        <v>7</v>
      </c>
      <c r="Y235">
        <v>7</v>
      </c>
      <c r="Z235">
        <v>11</v>
      </c>
      <c r="AA235">
        <v>7</v>
      </c>
      <c r="AB235">
        <v>21</v>
      </c>
    </row>
    <row r="236" spans="1:28" x14ac:dyDescent="0.3">
      <c r="A236" t="b">
        <v>1</v>
      </c>
      <c r="B236" t="b">
        <v>1</v>
      </c>
      <c r="C236">
        <v>25</v>
      </c>
      <c r="D236" t="s">
        <v>582</v>
      </c>
      <c r="E236" t="b">
        <v>1</v>
      </c>
      <c r="F236">
        <v>122</v>
      </c>
      <c r="G236" t="s">
        <v>241</v>
      </c>
      <c r="H236" t="s">
        <v>242</v>
      </c>
      <c r="I236">
        <v>7</v>
      </c>
      <c r="J236">
        <v>0</v>
      </c>
      <c r="K236">
        <v>7</v>
      </c>
      <c r="L236">
        <v>0.63636363636363635</v>
      </c>
      <c r="M236" t="s">
        <v>81</v>
      </c>
      <c r="N236" t="s">
        <v>87</v>
      </c>
      <c r="O236">
        <v>15</v>
      </c>
      <c r="P236" t="s">
        <v>411</v>
      </c>
      <c r="Q236">
        <v>1236994547</v>
      </c>
      <c r="R236" t="b">
        <v>1</v>
      </c>
      <c r="S236">
        <v>103</v>
      </c>
      <c r="T236" t="b">
        <v>0</v>
      </c>
      <c r="U236">
        <v>98</v>
      </c>
      <c r="V236">
        <v>0</v>
      </c>
      <c r="W236">
        <v>0</v>
      </c>
      <c r="X236">
        <v>7</v>
      </c>
      <c r="Y236">
        <v>7</v>
      </c>
      <c r="Z236">
        <v>11</v>
      </c>
      <c r="AA236">
        <v>7</v>
      </c>
      <c r="AB236">
        <v>25</v>
      </c>
    </row>
    <row r="237" spans="1:28" x14ac:dyDescent="0.3">
      <c r="A237" t="b">
        <v>1</v>
      </c>
      <c r="B237" t="b">
        <v>1</v>
      </c>
      <c r="C237">
        <v>25</v>
      </c>
      <c r="D237" t="s">
        <v>582</v>
      </c>
      <c r="E237" t="b">
        <v>1</v>
      </c>
      <c r="F237">
        <v>225</v>
      </c>
      <c r="G237" t="s">
        <v>563</v>
      </c>
      <c r="H237" t="s">
        <v>143</v>
      </c>
      <c r="I237">
        <v>7</v>
      </c>
      <c r="J237">
        <v>0</v>
      </c>
      <c r="K237">
        <v>7</v>
      </c>
      <c r="L237">
        <v>0.63636363636363635</v>
      </c>
      <c r="M237" t="s">
        <v>83</v>
      </c>
      <c r="N237" t="s">
        <v>82</v>
      </c>
      <c r="O237">
        <v>6</v>
      </c>
      <c r="P237" t="s">
        <v>411</v>
      </c>
      <c r="Q237">
        <v>1115612979</v>
      </c>
      <c r="R237" t="b">
        <v>1</v>
      </c>
      <c r="S237">
        <v>172</v>
      </c>
      <c r="T237" t="b">
        <v>0</v>
      </c>
      <c r="U237">
        <v>20</v>
      </c>
      <c r="V237">
        <v>0</v>
      </c>
      <c r="W237">
        <v>0</v>
      </c>
      <c r="X237">
        <v>6</v>
      </c>
      <c r="Y237">
        <v>5</v>
      </c>
      <c r="Z237">
        <v>11</v>
      </c>
      <c r="AA237">
        <v>6</v>
      </c>
      <c r="AB237">
        <v>21</v>
      </c>
    </row>
    <row r="238" spans="1:28" x14ac:dyDescent="0.3">
      <c r="A238" t="b">
        <v>1</v>
      </c>
      <c r="B238" t="b">
        <v>1</v>
      </c>
      <c r="C238">
        <v>25</v>
      </c>
      <c r="D238" t="s">
        <v>582</v>
      </c>
      <c r="E238" t="b">
        <v>1</v>
      </c>
      <c r="F238">
        <v>246</v>
      </c>
      <c r="G238" t="s">
        <v>103</v>
      </c>
      <c r="H238" t="s">
        <v>104</v>
      </c>
      <c r="I238">
        <v>7</v>
      </c>
      <c r="J238">
        <v>0</v>
      </c>
      <c r="K238">
        <v>7</v>
      </c>
      <c r="L238">
        <v>0.63636363636363635</v>
      </c>
      <c r="M238" t="s">
        <v>81</v>
      </c>
      <c r="N238" t="s">
        <v>82</v>
      </c>
      <c r="O238">
        <v>7</v>
      </c>
      <c r="P238" t="s">
        <v>412</v>
      </c>
      <c r="Q238">
        <v>1006954224</v>
      </c>
      <c r="R238" t="b">
        <v>1</v>
      </c>
      <c r="S238">
        <v>100</v>
      </c>
      <c r="T238" t="b">
        <v>0</v>
      </c>
      <c r="U238">
        <v>20</v>
      </c>
      <c r="V238">
        <v>0</v>
      </c>
      <c r="W238">
        <v>0</v>
      </c>
      <c r="X238">
        <v>6</v>
      </c>
      <c r="Y238">
        <v>5</v>
      </c>
      <c r="Z238">
        <v>11</v>
      </c>
      <c r="AA238">
        <v>6</v>
      </c>
      <c r="AB238">
        <v>13</v>
      </c>
    </row>
    <row r="239" spans="1:28" x14ac:dyDescent="0.3">
      <c r="A239" t="b">
        <v>1</v>
      </c>
      <c r="B239" t="b">
        <v>1</v>
      </c>
      <c r="C239">
        <v>25</v>
      </c>
      <c r="D239" t="s">
        <v>582</v>
      </c>
      <c r="E239" t="b">
        <v>1</v>
      </c>
      <c r="F239">
        <v>1475</v>
      </c>
      <c r="G239" t="s">
        <v>607</v>
      </c>
      <c r="H239" t="s">
        <v>608</v>
      </c>
      <c r="I239">
        <v>7</v>
      </c>
      <c r="J239">
        <v>0</v>
      </c>
      <c r="K239">
        <v>7</v>
      </c>
      <c r="L239">
        <v>0.63636363636363635</v>
      </c>
      <c r="M239" t="s">
        <v>81</v>
      </c>
      <c r="N239" t="s">
        <v>87</v>
      </c>
      <c r="O239">
        <v>16</v>
      </c>
      <c r="P239" t="s">
        <v>413</v>
      </c>
      <c r="Q239">
        <v>420511161</v>
      </c>
      <c r="R239" t="b">
        <v>1</v>
      </c>
      <c r="S239">
        <v>177</v>
      </c>
      <c r="T239" t="b">
        <v>0</v>
      </c>
      <c r="U239">
        <v>98</v>
      </c>
      <c r="V239">
        <v>0</v>
      </c>
      <c r="W239">
        <v>-1</v>
      </c>
      <c r="X239">
        <v>8</v>
      </c>
      <c r="Y239">
        <v>7</v>
      </c>
      <c r="Z239">
        <v>11</v>
      </c>
      <c r="AA239">
        <v>7</v>
      </c>
      <c r="AB239">
        <v>37</v>
      </c>
    </row>
    <row r="240" spans="1:28" x14ac:dyDescent="0.3">
      <c r="A240" t="b">
        <v>1</v>
      </c>
      <c r="B240" t="b">
        <v>1</v>
      </c>
      <c r="C240">
        <v>25</v>
      </c>
      <c r="D240" t="s">
        <v>582</v>
      </c>
      <c r="E240" t="b">
        <v>1</v>
      </c>
      <c r="F240">
        <v>197</v>
      </c>
      <c r="G240" t="s">
        <v>129</v>
      </c>
      <c r="H240" t="s">
        <v>130</v>
      </c>
      <c r="I240">
        <v>7</v>
      </c>
      <c r="J240">
        <v>0</v>
      </c>
      <c r="K240">
        <v>7</v>
      </c>
      <c r="L240">
        <v>0.63636363636363635</v>
      </c>
      <c r="M240" t="s">
        <v>81</v>
      </c>
      <c r="N240" t="s">
        <v>87</v>
      </c>
      <c r="O240">
        <v>14</v>
      </c>
      <c r="P240" t="s">
        <v>412</v>
      </c>
      <c r="Q240">
        <v>1199774662</v>
      </c>
      <c r="R240" t="b">
        <v>1</v>
      </c>
      <c r="S240">
        <v>167</v>
      </c>
      <c r="T240" t="b">
        <v>0</v>
      </c>
      <c r="U240">
        <v>98</v>
      </c>
      <c r="V240">
        <v>0</v>
      </c>
      <c r="W240">
        <v>0</v>
      </c>
      <c r="X240">
        <v>7</v>
      </c>
      <c r="Y240">
        <v>7</v>
      </c>
      <c r="Z240">
        <v>11</v>
      </c>
      <c r="AA240">
        <v>7</v>
      </c>
      <c r="AB240">
        <v>29</v>
      </c>
    </row>
    <row r="241" spans="1:28" x14ac:dyDescent="0.3">
      <c r="A241" t="b">
        <v>1</v>
      </c>
      <c r="B241" t="b">
        <v>1</v>
      </c>
      <c r="C241">
        <v>25</v>
      </c>
      <c r="D241" t="s">
        <v>582</v>
      </c>
      <c r="E241" t="b">
        <v>1</v>
      </c>
      <c r="F241">
        <v>181</v>
      </c>
      <c r="G241" t="s">
        <v>90</v>
      </c>
      <c r="H241" t="s">
        <v>91</v>
      </c>
      <c r="I241">
        <v>7</v>
      </c>
      <c r="J241">
        <v>0</v>
      </c>
      <c r="K241">
        <v>7</v>
      </c>
      <c r="L241">
        <v>0.63636363636363635</v>
      </c>
      <c r="M241" t="s">
        <v>83</v>
      </c>
      <c r="N241" t="s">
        <v>82</v>
      </c>
      <c r="O241">
        <v>6</v>
      </c>
      <c r="P241" t="s">
        <v>411</v>
      </c>
      <c r="Q241">
        <v>1627702169</v>
      </c>
      <c r="R241" t="b">
        <v>1</v>
      </c>
      <c r="S241">
        <v>186</v>
      </c>
      <c r="T241" t="b">
        <v>0</v>
      </c>
      <c r="U241">
        <v>98</v>
      </c>
      <c r="V241">
        <v>0</v>
      </c>
      <c r="W241">
        <v>0</v>
      </c>
      <c r="X241">
        <v>8</v>
      </c>
      <c r="Y241">
        <v>7</v>
      </c>
      <c r="Z241">
        <v>11</v>
      </c>
      <c r="AA241">
        <v>7</v>
      </c>
      <c r="AB241">
        <v>25</v>
      </c>
    </row>
    <row r="242" spans="1:28" x14ac:dyDescent="0.3">
      <c r="A242" t="b">
        <v>1</v>
      </c>
      <c r="B242" t="b">
        <v>1</v>
      </c>
      <c r="C242">
        <v>25</v>
      </c>
      <c r="D242" t="s">
        <v>582</v>
      </c>
      <c r="E242" t="b">
        <v>1</v>
      </c>
      <c r="F242">
        <v>24</v>
      </c>
      <c r="G242" t="s">
        <v>138</v>
      </c>
      <c r="H242" t="s">
        <v>139</v>
      </c>
      <c r="I242">
        <v>7</v>
      </c>
      <c r="J242">
        <v>0</v>
      </c>
      <c r="K242">
        <v>7</v>
      </c>
      <c r="L242">
        <v>0.63636363636363635</v>
      </c>
      <c r="M242" t="s">
        <v>83</v>
      </c>
      <c r="N242" t="s">
        <v>87</v>
      </c>
      <c r="O242">
        <v>0</v>
      </c>
      <c r="P242" t="s">
        <v>411</v>
      </c>
      <c r="Q242">
        <v>1831867603</v>
      </c>
      <c r="R242" t="b">
        <v>1</v>
      </c>
      <c r="S242">
        <v>157</v>
      </c>
      <c r="T242" t="b">
        <v>0</v>
      </c>
      <c r="U242">
        <v>20</v>
      </c>
      <c r="V242">
        <v>0</v>
      </c>
      <c r="W242">
        <v>-1</v>
      </c>
      <c r="X242">
        <v>7</v>
      </c>
      <c r="Y242">
        <v>6</v>
      </c>
      <c r="Z242">
        <v>11</v>
      </c>
      <c r="AA242">
        <v>6</v>
      </c>
      <c r="AB242">
        <v>19</v>
      </c>
    </row>
    <row r="243" spans="1:28" x14ac:dyDescent="0.3">
      <c r="A243" t="b">
        <v>1</v>
      </c>
      <c r="B243" t="b">
        <v>1</v>
      </c>
      <c r="C243">
        <v>25</v>
      </c>
      <c r="D243" t="s">
        <v>582</v>
      </c>
      <c r="E243" t="b">
        <v>1</v>
      </c>
      <c r="F243">
        <v>148</v>
      </c>
      <c r="G243" t="s">
        <v>309</v>
      </c>
      <c r="H243" t="s">
        <v>97</v>
      </c>
      <c r="I243">
        <v>7</v>
      </c>
      <c r="J243">
        <v>0</v>
      </c>
      <c r="K243">
        <v>7</v>
      </c>
      <c r="L243">
        <v>0.63636363636363635</v>
      </c>
      <c r="M243" t="s">
        <v>83</v>
      </c>
      <c r="N243" t="s">
        <v>87</v>
      </c>
      <c r="O243">
        <v>14</v>
      </c>
      <c r="P243" t="s">
        <v>411</v>
      </c>
      <c r="Q243">
        <v>2040931260</v>
      </c>
      <c r="R243" t="b">
        <v>1</v>
      </c>
      <c r="S243">
        <v>176</v>
      </c>
      <c r="T243" t="b">
        <v>0</v>
      </c>
      <c r="U243">
        <v>98</v>
      </c>
      <c r="V243">
        <v>0</v>
      </c>
      <c r="W243">
        <v>-1</v>
      </c>
      <c r="X243">
        <v>8</v>
      </c>
      <c r="Y243">
        <v>7</v>
      </c>
      <c r="Z243">
        <v>11</v>
      </c>
      <c r="AA243">
        <v>7</v>
      </c>
      <c r="AB243">
        <v>23</v>
      </c>
    </row>
    <row r="244" spans="1:28" x14ac:dyDescent="0.3">
      <c r="A244" t="b">
        <v>1</v>
      </c>
      <c r="B244" t="b">
        <v>1</v>
      </c>
      <c r="C244">
        <v>25</v>
      </c>
      <c r="D244" t="s">
        <v>582</v>
      </c>
      <c r="E244" t="b">
        <v>1</v>
      </c>
      <c r="F244">
        <v>15</v>
      </c>
      <c r="G244" t="s">
        <v>296</v>
      </c>
      <c r="H244" t="s">
        <v>277</v>
      </c>
      <c r="I244">
        <v>7</v>
      </c>
      <c r="J244">
        <v>0</v>
      </c>
      <c r="K244">
        <v>7</v>
      </c>
      <c r="L244">
        <v>0.63636363636363635</v>
      </c>
      <c r="M244" t="s">
        <v>83</v>
      </c>
      <c r="N244" t="s">
        <v>87</v>
      </c>
      <c r="O244">
        <v>7</v>
      </c>
      <c r="P244" t="s">
        <v>411</v>
      </c>
      <c r="Q244">
        <v>611520093</v>
      </c>
      <c r="R244" t="b">
        <v>1</v>
      </c>
      <c r="S244">
        <v>160</v>
      </c>
      <c r="T244" t="b">
        <v>0</v>
      </c>
      <c r="U244">
        <v>1</v>
      </c>
      <c r="V244">
        <v>0</v>
      </c>
      <c r="W244">
        <v>0</v>
      </c>
      <c r="X244">
        <v>4</v>
      </c>
      <c r="Y244">
        <v>4</v>
      </c>
      <c r="Z244">
        <v>11</v>
      </c>
      <c r="AA244">
        <v>5</v>
      </c>
      <c r="AB244">
        <v>3</v>
      </c>
    </row>
    <row r="245" spans="1:28" x14ac:dyDescent="0.3">
      <c r="A245" t="b">
        <v>1</v>
      </c>
      <c r="B245" t="b">
        <v>1</v>
      </c>
      <c r="C245">
        <v>25</v>
      </c>
      <c r="D245" t="s">
        <v>582</v>
      </c>
      <c r="E245" t="b">
        <v>1</v>
      </c>
      <c r="F245">
        <v>182</v>
      </c>
      <c r="G245" t="s">
        <v>273</v>
      </c>
      <c r="H245" t="s">
        <v>274</v>
      </c>
      <c r="I245">
        <v>7</v>
      </c>
      <c r="J245">
        <v>0</v>
      </c>
      <c r="K245">
        <v>7</v>
      </c>
      <c r="L245">
        <v>0.63636363636363635</v>
      </c>
      <c r="M245" t="s">
        <v>83</v>
      </c>
      <c r="N245" t="s">
        <v>87</v>
      </c>
      <c r="O245">
        <v>9</v>
      </c>
      <c r="P245" t="s">
        <v>411</v>
      </c>
      <c r="Q245">
        <v>444033855</v>
      </c>
      <c r="R245" t="b">
        <v>1</v>
      </c>
      <c r="S245">
        <v>183</v>
      </c>
      <c r="T245" t="b">
        <v>0</v>
      </c>
      <c r="U245">
        <v>98</v>
      </c>
      <c r="V245">
        <v>0</v>
      </c>
      <c r="W245">
        <v>0</v>
      </c>
      <c r="X245">
        <v>9</v>
      </c>
      <c r="Y245">
        <v>7</v>
      </c>
      <c r="Z245">
        <v>11</v>
      </c>
      <c r="AA245">
        <v>7</v>
      </c>
      <c r="AB245">
        <v>33</v>
      </c>
    </row>
    <row r="246" spans="1:28" x14ac:dyDescent="0.3">
      <c r="A246" t="b">
        <v>1</v>
      </c>
      <c r="B246" t="b">
        <v>1</v>
      </c>
      <c r="C246">
        <v>25</v>
      </c>
      <c r="D246" t="s">
        <v>582</v>
      </c>
      <c r="E246" t="b">
        <v>1</v>
      </c>
      <c r="F246">
        <v>298</v>
      </c>
      <c r="G246" t="s">
        <v>88</v>
      </c>
      <c r="H246" t="s">
        <v>549</v>
      </c>
      <c r="I246">
        <v>7</v>
      </c>
      <c r="J246">
        <v>0</v>
      </c>
      <c r="K246">
        <v>7</v>
      </c>
      <c r="L246">
        <v>0.63636363636363635</v>
      </c>
      <c r="M246" t="s">
        <v>83</v>
      </c>
      <c r="N246" t="s">
        <v>87</v>
      </c>
      <c r="O246">
        <v>6</v>
      </c>
      <c r="P246" t="s">
        <v>412</v>
      </c>
      <c r="Q246">
        <v>2071205606</v>
      </c>
      <c r="R246" t="b">
        <v>1</v>
      </c>
      <c r="S246">
        <v>165</v>
      </c>
      <c r="T246" t="b">
        <v>0</v>
      </c>
      <c r="U246">
        <v>20</v>
      </c>
      <c r="V246">
        <v>0</v>
      </c>
      <c r="W246">
        <v>0</v>
      </c>
      <c r="X246">
        <v>6</v>
      </c>
      <c r="Y246">
        <v>5</v>
      </c>
      <c r="Z246">
        <v>11</v>
      </c>
      <c r="AA246">
        <v>6</v>
      </c>
      <c r="AB246">
        <v>21</v>
      </c>
    </row>
    <row r="247" spans="1:28" x14ac:dyDescent="0.3">
      <c r="A247" t="b">
        <v>1</v>
      </c>
      <c r="B247" t="b">
        <v>1</v>
      </c>
      <c r="C247">
        <v>25</v>
      </c>
      <c r="D247" t="s">
        <v>582</v>
      </c>
      <c r="E247" t="b">
        <v>1</v>
      </c>
      <c r="F247">
        <v>257</v>
      </c>
      <c r="G247" t="s">
        <v>576</v>
      </c>
      <c r="H247" t="s">
        <v>213</v>
      </c>
      <c r="I247">
        <v>7</v>
      </c>
      <c r="J247">
        <v>0</v>
      </c>
      <c r="K247">
        <v>7</v>
      </c>
      <c r="L247">
        <v>0.63636363636363635</v>
      </c>
      <c r="M247" t="s">
        <v>83</v>
      </c>
      <c r="N247" t="s">
        <v>87</v>
      </c>
      <c r="O247">
        <v>11</v>
      </c>
      <c r="P247" t="s">
        <v>413</v>
      </c>
      <c r="Q247">
        <v>1862402532</v>
      </c>
      <c r="R247" t="b">
        <v>1</v>
      </c>
      <c r="S247">
        <v>172</v>
      </c>
      <c r="T247" t="b">
        <v>0</v>
      </c>
      <c r="U247">
        <v>20</v>
      </c>
      <c r="V247">
        <v>0</v>
      </c>
      <c r="W247">
        <v>0</v>
      </c>
      <c r="X247">
        <v>6</v>
      </c>
      <c r="Y247">
        <v>6</v>
      </c>
      <c r="Z247">
        <v>11</v>
      </c>
      <c r="AA247">
        <v>6</v>
      </c>
      <c r="AB247">
        <v>15</v>
      </c>
    </row>
    <row r="248" spans="1:28" x14ac:dyDescent="0.3">
      <c r="A248" t="b">
        <v>1</v>
      </c>
      <c r="B248" t="b">
        <v>1</v>
      </c>
      <c r="C248">
        <v>25</v>
      </c>
      <c r="D248" t="s">
        <v>582</v>
      </c>
      <c r="E248" t="b">
        <v>1</v>
      </c>
      <c r="F248">
        <v>61</v>
      </c>
      <c r="G248" t="s">
        <v>306</v>
      </c>
      <c r="H248" t="s">
        <v>307</v>
      </c>
      <c r="I248">
        <v>7</v>
      </c>
      <c r="J248">
        <v>0</v>
      </c>
      <c r="K248">
        <v>7</v>
      </c>
      <c r="L248">
        <v>0.63636363636363635</v>
      </c>
      <c r="M248" t="s">
        <v>81</v>
      </c>
      <c r="N248" t="s">
        <v>87</v>
      </c>
      <c r="O248">
        <v>16</v>
      </c>
      <c r="P248" t="s">
        <v>412</v>
      </c>
      <c r="Q248">
        <v>144767315</v>
      </c>
      <c r="R248" t="b">
        <v>1</v>
      </c>
      <c r="S248">
        <v>172</v>
      </c>
      <c r="T248" t="b">
        <v>0</v>
      </c>
      <c r="U248">
        <v>1</v>
      </c>
      <c r="V248">
        <v>0</v>
      </c>
      <c r="W248">
        <v>0</v>
      </c>
      <c r="X248">
        <v>8</v>
      </c>
      <c r="Y248">
        <v>6</v>
      </c>
      <c r="Z248">
        <v>11</v>
      </c>
      <c r="AA248">
        <v>5</v>
      </c>
      <c r="AB248">
        <v>-5</v>
      </c>
    </row>
    <row r="249" spans="1:28" x14ac:dyDescent="0.3">
      <c r="A249" t="b">
        <v>1</v>
      </c>
      <c r="B249" t="b">
        <v>1</v>
      </c>
      <c r="C249">
        <v>25</v>
      </c>
      <c r="D249" t="s">
        <v>582</v>
      </c>
      <c r="E249" t="b">
        <v>1</v>
      </c>
      <c r="F249">
        <v>62</v>
      </c>
      <c r="G249" t="s">
        <v>154</v>
      </c>
      <c r="H249" t="s">
        <v>155</v>
      </c>
      <c r="I249">
        <v>7</v>
      </c>
      <c r="J249">
        <v>0</v>
      </c>
      <c r="K249">
        <v>7</v>
      </c>
      <c r="L249">
        <v>0.63636363636363635</v>
      </c>
      <c r="M249" t="s">
        <v>81</v>
      </c>
      <c r="N249" t="s">
        <v>87</v>
      </c>
      <c r="O249">
        <v>7</v>
      </c>
      <c r="P249" t="s">
        <v>411</v>
      </c>
      <c r="Q249">
        <v>720120611</v>
      </c>
      <c r="R249" t="b">
        <v>1</v>
      </c>
      <c r="S249">
        <v>141</v>
      </c>
      <c r="T249" t="b">
        <v>0</v>
      </c>
      <c r="U249">
        <v>20</v>
      </c>
      <c r="V249">
        <v>0</v>
      </c>
      <c r="W249">
        <v>0</v>
      </c>
      <c r="X249">
        <v>6</v>
      </c>
      <c r="Y249">
        <v>5</v>
      </c>
      <c r="Z249">
        <v>11</v>
      </c>
      <c r="AA249">
        <v>6</v>
      </c>
      <c r="AB249">
        <v>9</v>
      </c>
    </row>
    <row r="250" spans="1:28" x14ac:dyDescent="0.3">
      <c r="A250" t="b">
        <v>1</v>
      </c>
      <c r="B250" t="b">
        <v>1</v>
      </c>
      <c r="C250">
        <v>25</v>
      </c>
      <c r="D250" t="s">
        <v>582</v>
      </c>
      <c r="E250" t="b">
        <v>1</v>
      </c>
      <c r="F250">
        <v>1497</v>
      </c>
      <c r="G250" t="s">
        <v>617</v>
      </c>
      <c r="H250" t="s">
        <v>618</v>
      </c>
      <c r="I250">
        <v>6</v>
      </c>
      <c r="J250">
        <v>0</v>
      </c>
      <c r="K250">
        <v>6</v>
      </c>
      <c r="L250">
        <v>0.54545454545454541</v>
      </c>
      <c r="M250" t="s">
        <v>81</v>
      </c>
      <c r="N250" t="s">
        <v>87</v>
      </c>
      <c r="O250">
        <v>16</v>
      </c>
      <c r="P250" t="s">
        <v>413</v>
      </c>
      <c r="Q250">
        <v>372350279</v>
      </c>
      <c r="R250" t="b">
        <v>1</v>
      </c>
      <c r="S250">
        <v>62</v>
      </c>
      <c r="T250" t="b">
        <v>0</v>
      </c>
      <c r="U250">
        <v>98</v>
      </c>
      <c r="V250">
        <v>0</v>
      </c>
      <c r="W250">
        <v>0</v>
      </c>
      <c r="X250">
        <v>6</v>
      </c>
      <c r="Y250">
        <v>5</v>
      </c>
      <c r="Z250">
        <v>11</v>
      </c>
      <c r="AA250">
        <v>6</v>
      </c>
      <c r="AB250">
        <v>13</v>
      </c>
    </row>
    <row r="251" spans="1:28" x14ac:dyDescent="0.3">
      <c r="A251" t="b">
        <v>1</v>
      </c>
      <c r="B251" t="b">
        <v>1</v>
      </c>
      <c r="C251">
        <v>25</v>
      </c>
      <c r="D251" t="s">
        <v>582</v>
      </c>
      <c r="E251" t="b">
        <v>1</v>
      </c>
      <c r="F251">
        <v>170</v>
      </c>
      <c r="G251" t="s">
        <v>109</v>
      </c>
      <c r="H251" t="s">
        <v>222</v>
      </c>
      <c r="I251">
        <v>6</v>
      </c>
      <c r="J251">
        <v>0</v>
      </c>
      <c r="K251">
        <v>6</v>
      </c>
      <c r="L251">
        <v>0.54545454545454541</v>
      </c>
      <c r="M251" t="s">
        <v>83</v>
      </c>
      <c r="N251" t="s">
        <v>87</v>
      </c>
      <c r="O251">
        <v>14</v>
      </c>
      <c r="P251" t="s">
        <v>411</v>
      </c>
      <c r="Q251">
        <v>191185987</v>
      </c>
      <c r="R251" t="b">
        <v>1</v>
      </c>
      <c r="S251">
        <v>141</v>
      </c>
      <c r="T251" t="b">
        <v>0</v>
      </c>
      <c r="U251">
        <v>98</v>
      </c>
      <c r="V251">
        <v>0</v>
      </c>
      <c r="W251">
        <v>-1</v>
      </c>
      <c r="X251">
        <v>10</v>
      </c>
      <c r="Y251">
        <v>8</v>
      </c>
      <c r="Z251">
        <v>11</v>
      </c>
      <c r="AA251">
        <v>6</v>
      </c>
      <c r="AB251">
        <v>15</v>
      </c>
    </row>
    <row r="252" spans="1:28" x14ac:dyDescent="0.3">
      <c r="A252" t="b">
        <v>1</v>
      </c>
      <c r="B252" t="b">
        <v>1</v>
      </c>
      <c r="C252">
        <v>25</v>
      </c>
      <c r="D252" t="s">
        <v>582</v>
      </c>
      <c r="E252" t="b">
        <v>1</v>
      </c>
      <c r="F252">
        <v>223</v>
      </c>
      <c r="G252" t="s">
        <v>234</v>
      </c>
      <c r="H252" t="s">
        <v>158</v>
      </c>
      <c r="I252">
        <v>6</v>
      </c>
      <c r="J252">
        <v>0</v>
      </c>
      <c r="K252">
        <v>6</v>
      </c>
      <c r="L252">
        <v>0.54545454545454541</v>
      </c>
      <c r="M252" t="s">
        <v>83</v>
      </c>
      <c r="N252" t="s">
        <v>87</v>
      </c>
      <c r="O252">
        <v>12</v>
      </c>
      <c r="P252" t="s">
        <v>411</v>
      </c>
      <c r="Q252">
        <v>1861095893</v>
      </c>
      <c r="R252" t="b">
        <v>1</v>
      </c>
      <c r="S252">
        <v>169</v>
      </c>
      <c r="T252" t="b">
        <v>0</v>
      </c>
      <c r="U252">
        <v>98</v>
      </c>
      <c r="V252">
        <v>0</v>
      </c>
      <c r="W252">
        <v>0</v>
      </c>
      <c r="X252">
        <v>6</v>
      </c>
      <c r="Y252">
        <v>5</v>
      </c>
      <c r="Z252">
        <v>11</v>
      </c>
      <c r="AA252">
        <v>6</v>
      </c>
      <c r="AB252">
        <v>15</v>
      </c>
    </row>
    <row r="253" spans="1:28" x14ac:dyDescent="0.3">
      <c r="A253" t="b">
        <v>1</v>
      </c>
      <c r="B253" t="b">
        <v>1</v>
      </c>
      <c r="C253">
        <v>25</v>
      </c>
      <c r="D253" t="s">
        <v>582</v>
      </c>
      <c r="E253" t="b">
        <v>1</v>
      </c>
      <c r="F253">
        <v>1121</v>
      </c>
      <c r="G253" t="s">
        <v>230</v>
      </c>
      <c r="H253" t="s">
        <v>587</v>
      </c>
      <c r="I253">
        <v>6</v>
      </c>
      <c r="J253">
        <v>0</v>
      </c>
      <c r="K253">
        <v>6</v>
      </c>
      <c r="L253">
        <v>0.54545454545454541</v>
      </c>
      <c r="M253" t="s">
        <v>83</v>
      </c>
      <c r="N253" t="s">
        <v>82</v>
      </c>
      <c r="O253">
        <v>9</v>
      </c>
      <c r="P253" t="s">
        <v>413</v>
      </c>
      <c r="Q253">
        <v>952541454</v>
      </c>
      <c r="R253" t="b">
        <v>1</v>
      </c>
      <c r="S253">
        <v>186</v>
      </c>
      <c r="T253" t="b">
        <v>0</v>
      </c>
      <c r="U253">
        <v>20</v>
      </c>
      <c r="V253">
        <v>0</v>
      </c>
      <c r="W253">
        <v>-1</v>
      </c>
      <c r="X253">
        <v>6</v>
      </c>
      <c r="Y253">
        <v>6</v>
      </c>
      <c r="Z253">
        <v>11</v>
      </c>
      <c r="AA253">
        <v>5</v>
      </c>
      <c r="AB253">
        <v>3</v>
      </c>
    </row>
    <row r="254" spans="1:28" x14ac:dyDescent="0.3">
      <c r="A254" t="b">
        <v>1</v>
      </c>
      <c r="B254" t="b">
        <v>1</v>
      </c>
      <c r="C254">
        <v>25</v>
      </c>
      <c r="D254" t="s">
        <v>582</v>
      </c>
      <c r="E254" t="b">
        <v>1</v>
      </c>
      <c r="F254">
        <v>13</v>
      </c>
      <c r="G254" t="s">
        <v>228</v>
      </c>
      <c r="H254" t="s">
        <v>229</v>
      </c>
      <c r="I254">
        <v>6</v>
      </c>
      <c r="J254">
        <v>0</v>
      </c>
      <c r="K254">
        <v>6</v>
      </c>
      <c r="L254">
        <v>0.54545454545454541</v>
      </c>
      <c r="M254" t="s">
        <v>83</v>
      </c>
      <c r="N254" t="s">
        <v>82</v>
      </c>
      <c r="O254">
        <v>0</v>
      </c>
      <c r="P254" t="s">
        <v>411</v>
      </c>
      <c r="Q254">
        <v>1052894549</v>
      </c>
      <c r="R254" t="b">
        <v>1</v>
      </c>
      <c r="S254">
        <v>165</v>
      </c>
      <c r="T254" t="b">
        <v>0</v>
      </c>
      <c r="U254">
        <v>98</v>
      </c>
      <c r="V254">
        <v>0</v>
      </c>
      <c r="W254">
        <v>-1</v>
      </c>
      <c r="X254">
        <v>7</v>
      </c>
      <c r="Y254">
        <v>6</v>
      </c>
      <c r="Z254">
        <v>11</v>
      </c>
      <c r="AA254">
        <v>6</v>
      </c>
      <c r="AB254">
        <v>17</v>
      </c>
    </row>
    <row r="255" spans="1:28" x14ac:dyDescent="0.3">
      <c r="A255" t="b">
        <v>1</v>
      </c>
      <c r="B255" t="b">
        <v>1</v>
      </c>
      <c r="C255">
        <v>25</v>
      </c>
      <c r="D255" t="s">
        <v>582</v>
      </c>
      <c r="E255" t="b">
        <v>1</v>
      </c>
      <c r="F255">
        <v>189</v>
      </c>
      <c r="G255" t="s">
        <v>421</v>
      </c>
      <c r="H255" t="s">
        <v>567</v>
      </c>
      <c r="I255">
        <v>6</v>
      </c>
      <c r="J255">
        <v>0</v>
      </c>
      <c r="K255">
        <v>6</v>
      </c>
      <c r="L255">
        <v>0.54545454545454541</v>
      </c>
      <c r="M255" t="s">
        <v>83</v>
      </c>
      <c r="N255" t="s">
        <v>82</v>
      </c>
      <c r="O255">
        <v>8</v>
      </c>
      <c r="P255" t="s">
        <v>412</v>
      </c>
      <c r="Q255">
        <v>699288771</v>
      </c>
      <c r="R255" t="b">
        <v>1</v>
      </c>
      <c r="S255">
        <v>189</v>
      </c>
      <c r="T255" t="b">
        <v>0</v>
      </c>
      <c r="U255">
        <v>98</v>
      </c>
      <c r="V255">
        <v>0</v>
      </c>
      <c r="W255">
        <v>0</v>
      </c>
      <c r="X255">
        <v>7</v>
      </c>
      <c r="Y255">
        <v>7</v>
      </c>
      <c r="Z255">
        <v>11</v>
      </c>
      <c r="AA255">
        <v>6</v>
      </c>
      <c r="AB255">
        <v>21</v>
      </c>
    </row>
    <row r="256" spans="1:28" x14ac:dyDescent="0.3">
      <c r="A256" t="b">
        <v>1</v>
      </c>
      <c r="B256" t="b">
        <v>1</v>
      </c>
      <c r="C256">
        <v>25</v>
      </c>
      <c r="D256" t="s">
        <v>582</v>
      </c>
      <c r="E256" t="b">
        <v>1</v>
      </c>
      <c r="F256">
        <v>191</v>
      </c>
      <c r="G256" t="s">
        <v>358</v>
      </c>
      <c r="H256" t="s">
        <v>359</v>
      </c>
      <c r="I256">
        <v>6</v>
      </c>
      <c r="J256">
        <v>0</v>
      </c>
      <c r="K256">
        <v>6</v>
      </c>
      <c r="L256">
        <v>0.54545454545454541</v>
      </c>
      <c r="M256" t="s">
        <v>81</v>
      </c>
      <c r="N256" t="s">
        <v>87</v>
      </c>
      <c r="O256">
        <v>4</v>
      </c>
      <c r="P256" t="s">
        <v>412</v>
      </c>
      <c r="Q256">
        <v>2109173040</v>
      </c>
      <c r="R256" t="b">
        <v>0</v>
      </c>
      <c r="S256">
        <v>0</v>
      </c>
      <c r="T256" t="b">
        <v>0</v>
      </c>
      <c r="U256">
        <v>20</v>
      </c>
      <c r="V256">
        <v>0</v>
      </c>
      <c r="W256">
        <v>0</v>
      </c>
      <c r="X256">
        <v>6</v>
      </c>
      <c r="Y256">
        <v>5</v>
      </c>
      <c r="Z256">
        <v>11</v>
      </c>
      <c r="AA256">
        <v>5</v>
      </c>
      <c r="AB256">
        <v>21</v>
      </c>
    </row>
    <row r="257" spans="1:28" x14ac:dyDescent="0.3">
      <c r="A257" t="b">
        <v>1</v>
      </c>
      <c r="B257" t="b">
        <v>1</v>
      </c>
      <c r="C257">
        <v>25</v>
      </c>
      <c r="D257" t="s">
        <v>582</v>
      </c>
      <c r="E257" t="b">
        <v>1</v>
      </c>
      <c r="F257">
        <v>224</v>
      </c>
      <c r="G257" t="s">
        <v>166</v>
      </c>
      <c r="H257" t="s">
        <v>167</v>
      </c>
      <c r="I257">
        <v>6</v>
      </c>
      <c r="J257">
        <v>0</v>
      </c>
      <c r="K257">
        <v>6</v>
      </c>
      <c r="L257">
        <v>0.54545454545454541</v>
      </c>
      <c r="M257" t="s">
        <v>83</v>
      </c>
      <c r="N257" t="s">
        <v>82</v>
      </c>
      <c r="O257">
        <v>13</v>
      </c>
      <c r="P257" t="s">
        <v>413</v>
      </c>
      <c r="Q257">
        <v>185317459</v>
      </c>
      <c r="R257" t="b">
        <v>1</v>
      </c>
      <c r="S257">
        <v>146</v>
      </c>
      <c r="T257" t="b">
        <v>0</v>
      </c>
      <c r="U257">
        <v>1</v>
      </c>
      <c r="V257">
        <v>0</v>
      </c>
      <c r="W257">
        <v>-1</v>
      </c>
      <c r="X257">
        <v>7</v>
      </c>
      <c r="Y257">
        <v>6</v>
      </c>
      <c r="Z257">
        <v>11</v>
      </c>
      <c r="AA257">
        <v>4</v>
      </c>
      <c r="AB257">
        <v>7</v>
      </c>
    </row>
    <row r="258" spans="1:28" x14ac:dyDescent="0.3">
      <c r="A258" t="b">
        <v>1</v>
      </c>
      <c r="B258" t="b">
        <v>1</v>
      </c>
      <c r="C258">
        <v>25</v>
      </c>
      <c r="D258" t="s">
        <v>582</v>
      </c>
      <c r="E258" t="b">
        <v>1</v>
      </c>
      <c r="F258">
        <v>18</v>
      </c>
      <c r="G258" t="s">
        <v>138</v>
      </c>
      <c r="H258" t="s">
        <v>133</v>
      </c>
      <c r="I258">
        <v>6</v>
      </c>
      <c r="J258">
        <v>0</v>
      </c>
      <c r="K258">
        <v>6</v>
      </c>
      <c r="L258">
        <v>0.54545454545454541</v>
      </c>
      <c r="M258" t="s">
        <v>83</v>
      </c>
      <c r="N258" t="s">
        <v>82</v>
      </c>
      <c r="O258">
        <v>14</v>
      </c>
      <c r="P258" t="s">
        <v>411</v>
      </c>
      <c r="Q258">
        <v>605411719</v>
      </c>
      <c r="R258" t="b">
        <v>1</v>
      </c>
      <c r="S258">
        <v>164</v>
      </c>
      <c r="T258" t="b">
        <v>0</v>
      </c>
      <c r="U258">
        <v>98</v>
      </c>
      <c r="V258">
        <v>0</v>
      </c>
      <c r="W258">
        <v>-1</v>
      </c>
      <c r="X258">
        <v>9</v>
      </c>
      <c r="Y258">
        <v>7</v>
      </c>
      <c r="Z258">
        <v>11</v>
      </c>
      <c r="AA258">
        <v>6</v>
      </c>
      <c r="AB258">
        <v>17</v>
      </c>
    </row>
    <row r="259" spans="1:28" x14ac:dyDescent="0.3">
      <c r="A259" t="b">
        <v>1</v>
      </c>
      <c r="B259" t="b">
        <v>1</v>
      </c>
      <c r="C259">
        <v>25</v>
      </c>
      <c r="D259" t="s">
        <v>582</v>
      </c>
      <c r="E259" t="b">
        <v>1</v>
      </c>
      <c r="F259">
        <v>1515</v>
      </c>
      <c r="G259" t="s">
        <v>623</v>
      </c>
      <c r="H259" t="s">
        <v>624</v>
      </c>
      <c r="I259">
        <v>6</v>
      </c>
      <c r="J259">
        <v>0</v>
      </c>
      <c r="K259">
        <v>6</v>
      </c>
      <c r="L259">
        <v>0.54545454545454541</v>
      </c>
      <c r="M259" t="s">
        <v>81</v>
      </c>
      <c r="N259" t="s">
        <v>82</v>
      </c>
      <c r="O259">
        <v>14</v>
      </c>
      <c r="P259" t="s">
        <v>413</v>
      </c>
      <c r="Q259">
        <v>6980529</v>
      </c>
      <c r="R259" t="b">
        <v>1</v>
      </c>
      <c r="S259">
        <v>122</v>
      </c>
      <c r="T259" t="b">
        <v>0</v>
      </c>
      <c r="U259">
        <v>98</v>
      </c>
      <c r="V259">
        <v>0</v>
      </c>
      <c r="W259">
        <v>0</v>
      </c>
      <c r="X259">
        <v>6</v>
      </c>
      <c r="Y259">
        <v>5</v>
      </c>
      <c r="Z259">
        <v>11</v>
      </c>
      <c r="AA259">
        <v>6</v>
      </c>
      <c r="AB259">
        <v>19</v>
      </c>
    </row>
    <row r="260" spans="1:28" x14ac:dyDescent="0.3">
      <c r="A260" t="b">
        <v>1</v>
      </c>
      <c r="B260" t="b">
        <v>1</v>
      </c>
      <c r="C260">
        <v>25</v>
      </c>
      <c r="D260" t="s">
        <v>582</v>
      </c>
      <c r="E260" t="b">
        <v>1</v>
      </c>
      <c r="F260">
        <v>113</v>
      </c>
      <c r="G260" t="s">
        <v>161</v>
      </c>
      <c r="H260" t="s">
        <v>573</v>
      </c>
      <c r="I260">
        <v>6</v>
      </c>
      <c r="J260">
        <v>0</v>
      </c>
      <c r="K260">
        <v>6</v>
      </c>
      <c r="L260">
        <v>0.54545454545454541</v>
      </c>
      <c r="M260" t="s">
        <v>83</v>
      </c>
      <c r="N260" t="s">
        <v>87</v>
      </c>
      <c r="O260">
        <v>8</v>
      </c>
      <c r="P260" t="s">
        <v>411</v>
      </c>
      <c r="Q260">
        <v>1644820679</v>
      </c>
      <c r="R260" t="b">
        <v>1</v>
      </c>
      <c r="S260">
        <v>168</v>
      </c>
      <c r="T260" t="b">
        <v>0</v>
      </c>
      <c r="U260">
        <v>98</v>
      </c>
      <c r="V260">
        <v>0</v>
      </c>
      <c r="W260">
        <v>0</v>
      </c>
      <c r="X260">
        <v>6</v>
      </c>
      <c r="Y260">
        <v>6</v>
      </c>
      <c r="Z260">
        <v>11</v>
      </c>
      <c r="AA260">
        <v>6</v>
      </c>
      <c r="AB260">
        <v>17</v>
      </c>
    </row>
    <row r="261" spans="1:28" x14ac:dyDescent="0.3">
      <c r="A261" t="b">
        <v>1</v>
      </c>
      <c r="B261" t="b">
        <v>1</v>
      </c>
      <c r="C261">
        <v>25</v>
      </c>
      <c r="D261" t="s">
        <v>582</v>
      </c>
      <c r="E261" t="b">
        <v>1</v>
      </c>
      <c r="F261">
        <v>1446</v>
      </c>
      <c r="G261" t="s">
        <v>593</v>
      </c>
      <c r="H261" t="s">
        <v>213</v>
      </c>
      <c r="I261">
        <v>6</v>
      </c>
      <c r="J261">
        <v>0</v>
      </c>
      <c r="K261">
        <v>6</v>
      </c>
      <c r="L261">
        <v>0.54545454545454541</v>
      </c>
      <c r="M261" t="s">
        <v>83</v>
      </c>
      <c r="N261" t="s">
        <v>87</v>
      </c>
      <c r="O261">
        <v>11</v>
      </c>
      <c r="P261" t="s">
        <v>413</v>
      </c>
      <c r="Q261">
        <v>1336019876</v>
      </c>
      <c r="R261" t="b">
        <v>1</v>
      </c>
      <c r="S261">
        <v>127</v>
      </c>
      <c r="T261" t="b">
        <v>0</v>
      </c>
      <c r="U261">
        <v>98</v>
      </c>
      <c r="V261">
        <v>0</v>
      </c>
      <c r="W261">
        <v>0</v>
      </c>
      <c r="X261">
        <v>10</v>
      </c>
      <c r="Y261">
        <v>8</v>
      </c>
      <c r="Z261">
        <v>11</v>
      </c>
      <c r="AA261">
        <v>6</v>
      </c>
      <c r="AB261">
        <v>13</v>
      </c>
    </row>
    <row r="262" spans="1:28" x14ac:dyDescent="0.3">
      <c r="A262" t="b">
        <v>1</v>
      </c>
      <c r="B262" t="b">
        <v>1</v>
      </c>
      <c r="C262">
        <v>25</v>
      </c>
      <c r="D262" t="s">
        <v>582</v>
      </c>
      <c r="E262" t="b">
        <v>1</v>
      </c>
      <c r="F262">
        <v>126</v>
      </c>
      <c r="G262" t="s">
        <v>418</v>
      </c>
      <c r="H262" t="s">
        <v>286</v>
      </c>
      <c r="I262">
        <v>6</v>
      </c>
      <c r="J262">
        <v>0</v>
      </c>
      <c r="K262">
        <v>6</v>
      </c>
      <c r="L262">
        <v>0.54545454545454541</v>
      </c>
      <c r="M262" t="s">
        <v>83</v>
      </c>
      <c r="N262" t="s">
        <v>87</v>
      </c>
      <c r="O262">
        <v>7</v>
      </c>
      <c r="P262" t="s">
        <v>411</v>
      </c>
      <c r="Q262">
        <v>380453198</v>
      </c>
      <c r="R262" t="b">
        <v>1</v>
      </c>
      <c r="S262">
        <v>134</v>
      </c>
      <c r="T262" t="b">
        <v>0</v>
      </c>
      <c r="U262">
        <v>20</v>
      </c>
      <c r="V262">
        <v>0</v>
      </c>
      <c r="W262">
        <v>0</v>
      </c>
      <c r="X262">
        <v>6</v>
      </c>
      <c r="Y262">
        <v>5</v>
      </c>
      <c r="Z262">
        <v>11</v>
      </c>
      <c r="AA262">
        <v>5</v>
      </c>
      <c r="AB262">
        <v>11</v>
      </c>
    </row>
    <row r="263" spans="1:28" x14ac:dyDescent="0.3">
      <c r="A263" t="b">
        <v>1</v>
      </c>
      <c r="B263" t="b">
        <v>1</v>
      </c>
      <c r="C263">
        <v>25</v>
      </c>
      <c r="D263" t="s">
        <v>582</v>
      </c>
      <c r="E263" t="b">
        <v>1</v>
      </c>
      <c r="F263">
        <v>100</v>
      </c>
      <c r="G263" t="s">
        <v>261</v>
      </c>
      <c r="H263" t="s">
        <v>262</v>
      </c>
      <c r="I263">
        <v>6</v>
      </c>
      <c r="J263">
        <v>0</v>
      </c>
      <c r="K263">
        <v>6</v>
      </c>
      <c r="L263">
        <v>0.54545454545454541</v>
      </c>
      <c r="M263" t="s">
        <v>81</v>
      </c>
      <c r="N263" t="s">
        <v>87</v>
      </c>
      <c r="O263">
        <v>15</v>
      </c>
      <c r="P263" t="s">
        <v>411</v>
      </c>
      <c r="Q263">
        <v>1946035234</v>
      </c>
      <c r="R263" t="b">
        <v>1</v>
      </c>
      <c r="S263">
        <v>161</v>
      </c>
      <c r="T263" t="b">
        <v>0</v>
      </c>
      <c r="U263">
        <v>98</v>
      </c>
      <c r="V263">
        <v>0</v>
      </c>
      <c r="W263">
        <v>0</v>
      </c>
      <c r="X263">
        <v>7</v>
      </c>
      <c r="Y263">
        <v>7</v>
      </c>
      <c r="Z263">
        <v>11</v>
      </c>
      <c r="AA263">
        <v>6</v>
      </c>
      <c r="AB263">
        <v>23</v>
      </c>
    </row>
    <row r="264" spans="1:28" x14ac:dyDescent="0.3">
      <c r="A264" t="b">
        <v>1</v>
      </c>
      <c r="B264" t="b">
        <v>1</v>
      </c>
      <c r="C264">
        <v>25</v>
      </c>
      <c r="D264" t="s">
        <v>582</v>
      </c>
      <c r="E264" t="b">
        <v>1</v>
      </c>
      <c r="F264">
        <v>1294</v>
      </c>
      <c r="G264" t="s">
        <v>215</v>
      </c>
      <c r="H264" t="s">
        <v>574</v>
      </c>
      <c r="I264">
        <v>6</v>
      </c>
      <c r="J264">
        <v>0</v>
      </c>
      <c r="K264">
        <v>6</v>
      </c>
      <c r="L264">
        <v>0.54545454545454541</v>
      </c>
      <c r="M264" t="s">
        <v>83</v>
      </c>
      <c r="N264" t="s">
        <v>87</v>
      </c>
      <c r="O264">
        <v>8</v>
      </c>
      <c r="P264" t="s">
        <v>413</v>
      </c>
      <c r="Q264">
        <v>486092819</v>
      </c>
      <c r="R264" t="b">
        <v>1</v>
      </c>
      <c r="S264">
        <v>179</v>
      </c>
      <c r="T264" t="b">
        <v>0</v>
      </c>
      <c r="U264">
        <v>98</v>
      </c>
      <c r="V264">
        <v>0</v>
      </c>
      <c r="W264">
        <v>0</v>
      </c>
      <c r="X264">
        <v>6</v>
      </c>
      <c r="Y264">
        <v>5</v>
      </c>
      <c r="Z264">
        <v>11</v>
      </c>
      <c r="AA264">
        <v>6</v>
      </c>
      <c r="AB264">
        <v>19</v>
      </c>
    </row>
    <row r="265" spans="1:28" x14ac:dyDescent="0.3">
      <c r="A265" t="b">
        <v>1</v>
      </c>
      <c r="B265" t="b">
        <v>1</v>
      </c>
      <c r="C265">
        <v>25</v>
      </c>
      <c r="D265" t="s">
        <v>582</v>
      </c>
      <c r="E265" t="b">
        <v>1</v>
      </c>
      <c r="F265">
        <v>153</v>
      </c>
      <c r="G265" t="s">
        <v>564</v>
      </c>
      <c r="H265" t="s">
        <v>249</v>
      </c>
      <c r="I265">
        <v>6</v>
      </c>
      <c r="J265">
        <v>0</v>
      </c>
      <c r="K265">
        <v>6</v>
      </c>
      <c r="L265">
        <v>0.54545454545454541</v>
      </c>
      <c r="M265" t="s">
        <v>81</v>
      </c>
      <c r="N265" t="s">
        <v>87</v>
      </c>
      <c r="O265">
        <v>10</v>
      </c>
      <c r="P265" t="s">
        <v>413</v>
      </c>
      <c r="Q265">
        <v>1264972995</v>
      </c>
      <c r="R265" t="b">
        <v>1</v>
      </c>
      <c r="S265">
        <v>169</v>
      </c>
      <c r="T265" t="b">
        <v>0</v>
      </c>
      <c r="U265">
        <v>98</v>
      </c>
      <c r="V265">
        <v>0</v>
      </c>
      <c r="W265">
        <v>0</v>
      </c>
      <c r="X265">
        <v>6</v>
      </c>
      <c r="Y265">
        <v>6</v>
      </c>
      <c r="Z265">
        <v>11</v>
      </c>
      <c r="AA265">
        <v>6</v>
      </c>
      <c r="AB265">
        <v>17</v>
      </c>
    </row>
    <row r="266" spans="1:28" x14ac:dyDescent="0.3">
      <c r="A266" t="b">
        <v>1</v>
      </c>
      <c r="B266" t="b">
        <v>1</v>
      </c>
      <c r="C266">
        <v>25</v>
      </c>
      <c r="D266" t="s">
        <v>582</v>
      </c>
      <c r="E266" t="b">
        <v>1</v>
      </c>
      <c r="F266">
        <v>147</v>
      </c>
      <c r="G266" t="s">
        <v>314</v>
      </c>
      <c r="H266" t="s">
        <v>416</v>
      </c>
      <c r="I266">
        <v>6</v>
      </c>
      <c r="J266">
        <v>0</v>
      </c>
      <c r="K266">
        <v>6</v>
      </c>
      <c r="L266">
        <v>0.54545454545454541</v>
      </c>
      <c r="M266" t="s">
        <v>83</v>
      </c>
      <c r="N266" t="s">
        <v>87</v>
      </c>
      <c r="O266">
        <v>3</v>
      </c>
      <c r="P266" t="s">
        <v>412</v>
      </c>
      <c r="Q266">
        <v>1785433740</v>
      </c>
      <c r="R266" t="b">
        <v>0</v>
      </c>
      <c r="S266">
        <v>0</v>
      </c>
      <c r="T266" t="b">
        <v>0</v>
      </c>
      <c r="U266">
        <v>20</v>
      </c>
      <c r="V266">
        <v>0</v>
      </c>
      <c r="W266">
        <v>0</v>
      </c>
      <c r="X266">
        <v>6</v>
      </c>
      <c r="Y266">
        <v>5</v>
      </c>
      <c r="Z266">
        <v>11</v>
      </c>
      <c r="AA266">
        <v>5</v>
      </c>
      <c r="AB266">
        <v>21</v>
      </c>
    </row>
    <row r="267" spans="1:28" x14ac:dyDescent="0.3">
      <c r="A267" t="b">
        <v>1</v>
      </c>
      <c r="B267" t="b">
        <v>1</v>
      </c>
      <c r="C267">
        <v>25</v>
      </c>
      <c r="D267" t="s">
        <v>582</v>
      </c>
      <c r="E267" t="b">
        <v>1</v>
      </c>
      <c r="F267">
        <v>146</v>
      </c>
      <c r="G267" t="s">
        <v>419</v>
      </c>
      <c r="H267" t="s">
        <v>567</v>
      </c>
      <c r="I267">
        <v>6</v>
      </c>
      <c r="J267">
        <v>0</v>
      </c>
      <c r="K267">
        <v>6</v>
      </c>
      <c r="L267">
        <v>0.54545454545454541</v>
      </c>
      <c r="M267" t="s">
        <v>83</v>
      </c>
      <c r="N267" t="s">
        <v>82</v>
      </c>
      <c r="O267">
        <v>8</v>
      </c>
      <c r="P267" t="s">
        <v>412</v>
      </c>
      <c r="Q267">
        <v>861937902</v>
      </c>
      <c r="R267" t="b">
        <v>1</v>
      </c>
      <c r="S267">
        <v>218</v>
      </c>
      <c r="T267" t="b">
        <v>0</v>
      </c>
      <c r="U267">
        <v>98</v>
      </c>
      <c r="V267">
        <v>0</v>
      </c>
      <c r="W267">
        <v>-1</v>
      </c>
      <c r="X267">
        <v>6</v>
      </c>
      <c r="Y267">
        <v>6</v>
      </c>
      <c r="Z267">
        <v>11</v>
      </c>
      <c r="AA267">
        <v>6</v>
      </c>
      <c r="AB267">
        <v>21</v>
      </c>
    </row>
    <row r="268" spans="1:28" x14ac:dyDescent="0.3">
      <c r="A268" t="b">
        <v>1</v>
      </c>
      <c r="B268" t="b">
        <v>1</v>
      </c>
      <c r="C268">
        <v>25</v>
      </c>
      <c r="D268" t="s">
        <v>582</v>
      </c>
      <c r="E268" t="b">
        <v>1</v>
      </c>
      <c r="F268">
        <v>58</v>
      </c>
      <c r="G268" t="s">
        <v>182</v>
      </c>
      <c r="H268" t="s">
        <v>160</v>
      </c>
      <c r="I268">
        <v>6</v>
      </c>
      <c r="J268">
        <v>0</v>
      </c>
      <c r="K268">
        <v>6</v>
      </c>
      <c r="L268">
        <v>0.54545454545454541</v>
      </c>
      <c r="M268" t="s">
        <v>81</v>
      </c>
      <c r="N268" t="s">
        <v>87</v>
      </c>
      <c r="O268">
        <v>13</v>
      </c>
      <c r="P268" t="s">
        <v>411</v>
      </c>
      <c r="Q268">
        <v>1821806344</v>
      </c>
      <c r="R268" t="b">
        <v>1</v>
      </c>
      <c r="S268">
        <v>148</v>
      </c>
      <c r="T268" t="b">
        <v>0</v>
      </c>
      <c r="U268">
        <v>20</v>
      </c>
      <c r="V268">
        <v>0</v>
      </c>
      <c r="W268">
        <v>0</v>
      </c>
      <c r="X268">
        <v>8</v>
      </c>
      <c r="Y268">
        <v>8</v>
      </c>
      <c r="Z268">
        <v>11</v>
      </c>
      <c r="AA268">
        <v>5</v>
      </c>
      <c r="AB268">
        <v>13</v>
      </c>
    </row>
    <row r="269" spans="1:28" x14ac:dyDescent="0.3">
      <c r="A269" t="b">
        <v>1</v>
      </c>
      <c r="B269" t="b">
        <v>1</v>
      </c>
      <c r="C269">
        <v>25</v>
      </c>
      <c r="D269" t="s">
        <v>582</v>
      </c>
      <c r="E269" t="b">
        <v>1</v>
      </c>
      <c r="F269">
        <v>183</v>
      </c>
      <c r="G269" t="s">
        <v>100</v>
      </c>
      <c r="H269" t="s">
        <v>101</v>
      </c>
      <c r="I269">
        <v>6</v>
      </c>
      <c r="J269">
        <v>0</v>
      </c>
      <c r="K269">
        <v>6</v>
      </c>
      <c r="L269">
        <v>0.54545454545454541</v>
      </c>
      <c r="M269" t="s">
        <v>81</v>
      </c>
      <c r="N269" t="s">
        <v>82</v>
      </c>
      <c r="O269">
        <v>0</v>
      </c>
      <c r="P269" t="s">
        <v>412</v>
      </c>
      <c r="Q269">
        <v>509506648</v>
      </c>
      <c r="R269" t="b">
        <v>1</v>
      </c>
      <c r="S269">
        <v>156</v>
      </c>
      <c r="T269" t="b">
        <v>0</v>
      </c>
      <c r="U269">
        <v>98</v>
      </c>
      <c r="V269">
        <v>0</v>
      </c>
      <c r="W269">
        <v>-1</v>
      </c>
      <c r="X269">
        <v>6</v>
      </c>
      <c r="Y269">
        <v>5</v>
      </c>
      <c r="Z269">
        <v>11</v>
      </c>
      <c r="AA269">
        <v>6</v>
      </c>
      <c r="AB269">
        <v>15</v>
      </c>
    </row>
    <row r="270" spans="1:28" x14ac:dyDescent="0.3">
      <c r="A270" t="b">
        <v>1</v>
      </c>
      <c r="B270" t="b">
        <v>1</v>
      </c>
      <c r="C270">
        <v>25</v>
      </c>
      <c r="D270" t="s">
        <v>582</v>
      </c>
      <c r="E270" t="b">
        <v>1</v>
      </c>
      <c r="F270">
        <v>174</v>
      </c>
      <c r="G270" t="s">
        <v>109</v>
      </c>
      <c r="H270" t="s">
        <v>213</v>
      </c>
      <c r="I270">
        <v>6</v>
      </c>
      <c r="J270">
        <v>0</v>
      </c>
      <c r="K270">
        <v>6</v>
      </c>
      <c r="L270">
        <v>0.54545454545454541</v>
      </c>
      <c r="M270" t="s">
        <v>83</v>
      </c>
      <c r="N270" t="s">
        <v>87</v>
      </c>
      <c r="O270">
        <v>11</v>
      </c>
      <c r="P270" t="s">
        <v>412</v>
      </c>
      <c r="Q270">
        <v>1809295354</v>
      </c>
      <c r="R270" t="b">
        <v>1</v>
      </c>
      <c r="S270">
        <v>173</v>
      </c>
      <c r="T270" t="b">
        <v>0</v>
      </c>
      <c r="U270">
        <v>20</v>
      </c>
      <c r="V270">
        <v>0</v>
      </c>
      <c r="W270">
        <v>0</v>
      </c>
      <c r="X270">
        <v>5</v>
      </c>
      <c r="Y270">
        <v>5</v>
      </c>
      <c r="Z270">
        <v>11</v>
      </c>
      <c r="AA270">
        <v>5</v>
      </c>
      <c r="AB270">
        <v>11</v>
      </c>
    </row>
    <row r="271" spans="1:28" x14ac:dyDescent="0.3">
      <c r="A271" t="b">
        <v>1</v>
      </c>
      <c r="B271" t="b">
        <v>1</v>
      </c>
      <c r="C271">
        <v>25</v>
      </c>
      <c r="D271" t="s">
        <v>582</v>
      </c>
      <c r="E271" t="b">
        <v>1</v>
      </c>
      <c r="F271">
        <v>1490</v>
      </c>
      <c r="G271" t="s">
        <v>145</v>
      </c>
      <c r="H271" t="s">
        <v>211</v>
      </c>
      <c r="I271">
        <v>6</v>
      </c>
      <c r="J271">
        <v>0</v>
      </c>
      <c r="K271">
        <v>6</v>
      </c>
      <c r="L271">
        <v>0.54545454545454541</v>
      </c>
      <c r="M271" t="s">
        <v>83</v>
      </c>
      <c r="N271" t="s">
        <v>82</v>
      </c>
      <c r="O271">
        <v>13</v>
      </c>
      <c r="P271" t="s">
        <v>412</v>
      </c>
      <c r="Q271">
        <v>986454055</v>
      </c>
      <c r="R271" t="b">
        <v>1</v>
      </c>
      <c r="S271">
        <v>211</v>
      </c>
      <c r="T271" t="b">
        <v>0</v>
      </c>
      <c r="U271">
        <v>1</v>
      </c>
      <c r="V271">
        <v>0</v>
      </c>
      <c r="W271">
        <v>-1</v>
      </c>
      <c r="X271">
        <v>7</v>
      </c>
      <c r="Y271">
        <v>6</v>
      </c>
      <c r="Z271">
        <v>11</v>
      </c>
      <c r="AA271">
        <v>4</v>
      </c>
      <c r="AB271">
        <v>-13</v>
      </c>
    </row>
    <row r="272" spans="1:28" x14ac:dyDescent="0.3">
      <c r="A272" t="b">
        <v>1</v>
      </c>
      <c r="B272" t="b">
        <v>1</v>
      </c>
      <c r="C272">
        <v>25</v>
      </c>
      <c r="D272" t="s">
        <v>582</v>
      </c>
      <c r="E272" t="b">
        <v>1</v>
      </c>
      <c r="F272">
        <v>89</v>
      </c>
      <c r="G272" t="s">
        <v>337</v>
      </c>
      <c r="H272" t="s">
        <v>338</v>
      </c>
      <c r="I272">
        <v>6</v>
      </c>
      <c r="J272">
        <v>0</v>
      </c>
      <c r="K272">
        <v>6</v>
      </c>
      <c r="L272">
        <v>0.54545454545454541</v>
      </c>
      <c r="M272" t="s">
        <v>81</v>
      </c>
      <c r="N272" t="s">
        <v>87</v>
      </c>
      <c r="O272">
        <v>16</v>
      </c>
      <c r="P272" t="s">
        <v>411</v>
      </c>
      <c r="Q272">
        <v>365841386</v>
      </c>
      <c r="R272" t="b">
        <v>1</v>
      </c>
      <c r="S272">
        <v>111</v>
      </c>
      <c r="T272" t="b">
        <v>0</v>
      </c>
      <c r="U272">
        <v>1</v>
      </c>
      <c r="V272">
        <v>0</v>
      </c>
      <c r="W272">
        <v>0</v>
      </c>
      <c r="X272">
        <v>5</v>
      </c>
      <c r="Y272">
        <v>3</v>
      </c>
      <c r="Z272">
        <v>11</v>
      </c>
      <c r="AA272">
        <v>4</v>
      </c>
      <c r="AB272">
        <v>15</v>
      </c>
    </row>
    <row r="273" spans="1:28" x14ac:dyDescent="0.3">
      <c r="A273" t="b">
        <v>1</v>
      </c>
      <c r="B273" t="b">
        <v>1</v>
      </c>
      <c r="C273">
        <v>25</v>
      </c>
      <c r="D273" t="s">
        <v>582</v>
      </c>
      <c r="E273" t="b">
        <v>1</v>
      </c>
      <c r="F273">
        <v>256</v>
      </c>
      <c r="G273" t="s">
        <v>290</v>
      </c>
      <c r="H273" t="s">
        <v>97</v>
      </c>
      <c r="I273">
        <v>6</v>
      </c>
      <c r="J273">
        <v>0</v>
      </c>
      <c r="K273">
        <v>6</v>
      </c>
      <c r="L273">
        <v>0.54545454545454541</v>
      </c>
      <c r="M273" t="s">
        <v>83</v>
      </c>
      <c r="N273" t="s">
        <v>87</v>
      </c>
      <c r="O273">
        <v>14</v>
      </c>
      <c r="P273" t="s">
        <v>411</v>
      </c>
      <c r="Q273">
        <v>1018762414</v>
      </c>
      <c r="R273" t="b">
        <v>1</v>
      </c>
      <c r="S273">
        <v>171</v>
      </c>
      <c r="T273" t="b">
        <v>0</v>
      </c>
      <c r="U273">
        <v>20</v>
      </c>
      <c r="V273">
        <v>0</v>
      </c>
      <c r="W273">
        <v>0</v>
      </c>
      <c r="X273">
        <v>8</v>
      </c>
      <c r="Y273">
        <v>7</v>
      </c>
      <c r="Z273">
        <v>11</v>
      </c>
      <c r="AA273">
        <v>5</v>
      </c>
      <c r="AB273">
        <v>15</v>
      </c>
    </row>
    <row r="274" spans="1:28" x14ac:dyDescent="0.3">
      <c r="A274" t="b">
        <v>1</v>
      </c>
      <c r="B274" t="b">
        <v>1</v>
      </c>
      <c r="C274">
        <v>25</v>
      </c>
      <c r="D274" t="s">
        <v>582</v>
      </c>
      <c r="E274" t="b">
        <v>1</v>
      </c>
      <c r="F274">
        <v>1449</v>
      </c>
      <c r="G274" t="s">
        <v>594</v>
      </c>
      <c r="H274" t="s">
        <v>595</v>
      </c>
      <c r="I274">
        <v>6</v>
      </c>
      <c r="J274">
        <v>0</v>
      </c>
      <c r="K274">
        <v>6</v>
      </c>
      <c r="L274">
        <v>0.54545454545454541</v>
      </c>
      <c r="M274" t="s">
        <v>83</v>
      </c>
      <c r="N274" t="s">
        <v>87</v>
      </c>
      <c r="O274">
        <v>11</v>
      </c>
      <c r="P274" t="s">
        <v>413</v>
      </c>
      <c r="Q274">
        <v>2013798022</v>
      </c>
      <c r="R274" t="b">
        <v>1</v>
      </c>
      <c r="S274">
        <v>195</v>
      </c>
      <c r="T274" t="b">
        <v>0</v>
      </c>
      <c r="U274">
        <v>98</v>
      </c>
      <c r="V274">
        <v>0</v>
      </c>
      <c r="W274">
        <v>-1</v>
      </c>
      <c r="X274">
        <v>9</v>
      </c>
      <c r="Y274">
        <v>8</v>
      </c>
      <c r="Z274">
        <v>11</v>
      </c>
      <c r="AA274">
        <v>6</v>
      </c>
      <c r="AB274">
        <v>11</v>
      </c>
    </row>
    <row r="275" spans="1:28" x14ac:dyDescent="0.3">
      <c r="A275" t="b">
        <v>1</v>
      </c>
      <c r="B275" t="b">
        <v>1</v>
      </c>
      <c r="C275">
        <v>25</v>
      </c>
      <c r="D275" t="s">
        <v>582</v>
      </c>
      <c r="E275" t="b">
        <v>1</v>
      </c>
      <c r="F275">
        <v>34</v>
      </c>
      <c r="G275" t="s">
        <v>339</v>
      </c>
      <c r="H275" t="s">
        <v>127</v>
      </c>
      <c r="I275">
        <v>6</v>
      </c>
      <c r="J275">
        <v>0</v>
      </c>
      <c r="K275">
        <v>6</v>
      </c>
      <c r="L275">
        <v>0.54545454545454541</v>
      </c>
      <c r="M275" t="s">
        <v>81</v>
      </c>
      <c r="N275" t="s">
        <v>87</v>
      </c>
      <c r="O275">
        <v>9</v>
      </c>
      <c r="P275" t="s">
        <v>412</v>
      </c>
      <c r="Q275">
        <v>862368279</v>
      </c>
      <c r="R275" t="b">
        <v>1</v>
      </c>
      <c r="S275">
        <v>139</v>
      </c>
      <c r="T275" t="b">
        <v>0</v>
      </c>
      <c r="U275">
        <v>98</v>
      </c>
      <c r="V275">
        <v>0</v>
      </c>
      <c r="W275">
        <v>-1</v>
      </c>
      <c r="X275">
        <v>5</v>
      </c>
      <c r="Y275">
        <v>5</v>
      </c>
      <c r="Z275">
        <v>11</v>
      </c>
      <c r="AA275">
        <v>6</v>
      </c>
      <c r="AB275">
        <v>21</v>
      </c>
    </row>
    <row r="276" spans="1:28" x14ac:dyDescent="0.3">
      <c r="A276" t="b">
        <v>1</v>
      </c>
      <c r="B276" t="b">
        <v>1</v>
      </c>
      <c r="C276">
        <v>25</v>
      </c>
      <c r="D276" t="s">
        <v>582</v>
      </c>
      <c r="E276" t="b">
        <v>1</v>
      </c>
      <c r="F276">
        <v>26</v>
      </c>
      <c r="G276" t="s">
        <v>186</v>
      </c>
      <c r="H276" t="s">
        <v>187</v>
      </c>
      <c r="I276">
        <v>6</v>
      </c>
      <c r="J276">
        <v>0</v>
      </c>
      <c r="K276">
        <v>6</v>
      </c>
      <c r="L276">
        <v>0.54545454545454541</v>
      </c>
      <c r="M276" t="s">
        <v>81</v>
      </c>
      <c r="N276" t="s">
        <v>82</v>
      </c>
      <c r="O276">
        <v>10</v>
      </c>
      <c r="P276" t="s">
        <v>411</v>
      </c>
      <c r="Q276">
        <v>155237507</v>
      </c>
      <c r="R276" t="b">
        <v>1</v>
      </c>
      <c r="S276">
        <v>167</v>
      </c>
      <c r="T276" t="b">
        <v>0</v>
      </c>
      <c r="U276">
        <v>20</v>
      </c>
      <c r="V276">
        <v>0</v>
      </c>
      <c r="W276">
        <v>0</v>
      </c>
      <c r="X276">
        <v>5</v>
      </c>
      <c r="Y276">
        <v>4</v>
      </c>
      <c r="Z276">
        <v>11</v>
      </c>
      <c r="AA276">
        <v>5</v>
      </c>
      <c r="AB276">
        <v>17</v>
      </c>
    </row>
    <row r="277" spans="1:28" x14ac:dyDescent="0.3">
      <c r="A277" t="b">
        <v>1</v>
      </c>
      <c r="B277" t="b">
        <v>1</v>
      </c>
      <c r="C277">
        <v>25</v>
      </c>
      <c r="D277" t="s">
        <v>582</v>
      </c>
      <c r="E277" t="b">
        <v>1</v>
      </c>
      <c r="F277">
        <v>63</v>
      </c>
      <c r="G277" t="s">
        <v>297</v>
      </c>
      <c r="H277" t="s">
        <v>253</v>
      </c>
      <c r="I277">
        <v>6</v>
      </c>
      <c r="J277">
        <v>0</v>
      </c>
      <c r="K277">
        <v>6</v>
      </c>
      <c r="L277">
        <v>0.54545454545454541</v>
      </c>
      <c r="M277" t="s">
        <v>83</v>
      </c>
      <c r="N277" t="s">
        <v>87</v>
      </c>
      <c r="O277">
        <v>9</v>
      </c>
      <c r="P277" t="s">
        <v>411</v>
      </c>
      <c r="Q277">
        <v>1777009929</v>
      </c>
      <c r="R277" t="b">
        <v>0</v>
      </c>
      <c r="S277">
        <v>0</v>
      </c>
      <c r="T277" t="b">
        <v>0</v>
      </c>
      <c r="U277">
        <v>20</v>
      </c>
      <c r="V277">
        <v>0</v>
      </c>
      <c r="W277">
        <v>0</v>
      </c>
      <c r="X277">
        <v>6</v>
      </c>
      <c r="Y277">
        <v>5</v>
      </c>
      <c r="Z277">
        <v>11</v>
      </c>
      <c r="AA277">
        <v>5</v>
      </c>
      <c r="AB277">
        <v>11</v>
      </c>
    </row>
    <row r="278" spans="1:28" x14ac:dyDescent="0.3">
      <c r="A278" t="b">
        <v>1</v>
      </c>
      <c r="B278" t="b">
        <v>1</v>
      </c>
      <c r="C278">
        <v>25</v>
      </c>
      <c r="D278" t="s">
        <v>582</v>
      </c>
      <c r="E278" t="b">
        <v>1</v>
      </c>
      <c r="F278">
        <v>199</v>
      </c>
      <c r="G278" t="s">
        <v>351</v>
      </c>
      <c r="H278" t="s">
        <v>130</v>
      </c>
      <c r="I278">
        <v>6</v>
      </c>
      <c r="J278">
        <v>0</v>
      </c>
      <c r="K278">
        <v>6</v>
      </c>
      <c r="L278">
        <v>0.54545454545454541</v>
      </c>
      <c r="M278" t="s">
        <v>83</v>
      </c>
      <c r="N278" t="s">
        <v>87</v>
      </c>
      <c r="O278">
        <v>5</v>
      </c>
      <c r="P278" t="s">
        <v>411</v>
      </c>
      <c r="Q278">
        <v>1161535972</v>
      </c>
      <c r="R278" t="b">
        <v>1</v>
      </c>
      <c r="S278">
        <v>200</v>
      </c>
      <c r="T278" t="b">
        <v>0</v>
      </c>
      <c r="U278">
        <v>98</v>
      </c>
      <c r="V278">
        <v>0</v>
      </c>
      <c r="W278">
        <v>0</v>
      </c>
      <c r="X278">
        <v>8</v>
      </c>
      <c r="Y278">
        <v>8</v>
      </c>
      <c r="Z278">
        <v>11</v>
      </c>
      <c r="AA278">
        <v>6</v>
      </c>
      <c r="AB278">
        <v>15</v>
      </c>
    </row>
    <row r="279" spans="1:28" x14ac:dyDescent="0.3">
      <c r="A279" t="b">
        <v>1</v>
      </c>
      <c r="B279" t="b">
        <v>1</v>
      </c>
      <c r="C279">
        <v>25</v>
      </c>
      <c r="D279" t="s">
        <v>582</v>
      </c>
      <c r="E279" t="b">
        <v>1</v>
      </c>
      <c r="F279">
        <v>242</v>
      </c>
      <c r="G279" t="s">
        <v>122</v>
      </c>
      <c r="H279" t="s">
        <v>123</v>
      </c>
      <c r="I279">
        <v>6</v>
      </c>
      <c r="J279">
        <v>0</v>
      </c>
      <c r="K279">
        <v>6</v>
      </c>
      <c r="L279">
        <v>0.54545454545454541</v>
      </c>
      <c r="M279" t="s">
        <v>81</v>
      </c>
      <c r="N279" t="s">
        <v>82</v>
      </c>
      <c r="O279">
        <v>7</v>
      </c>
      <c r="P279" t="s">
        <v>412</v>
      </c>
      <c r="Q279">
        <v>649923549</v>
      </c>
      <c r="R279" t="b">
        <v>0</v>
      </c>
      <c r="S279">
        <v>0</v>
      </c>
      <c r="T279" t="b">
        <v>0</v>
      </c>
      <c r="U279">
        <v>20</v>
      </c>
      <c r="V279">
        <v>0</v>
      </c>
      <c r="W279">
        <v>0</v>
      </c>
      <c r="X279">
        <v>6</v>
      </c>
      <c r="Y279">
        <v>5</v>
      </c>
      <c r="Z279">
        <v>11</v>
      </c>
      <c r="AA279">
        <v>5</v>
      </c>
      <c r="AB279">
        <v>11</v>
      </c>
    </row>
    <row r="280" spans="1:28" x14ac:dyDescent="0.3">
      <c r="A280" t="b">
        <v>1</v>
      </c>
      <c r="B280" t="b">
        <v>1</v>
      </c>
      <c r="C280">
        <v>25</v>
      </c>
      <c r="D280" t="s">
        <v>582</v>
      </c>
      <c r="E280" t="b">
        <v>1</v>
      </c>
      <c r="F280">
        <v>175</v>
      </c>
      <c r="G280" t="s">
        <v>361</v>
      </c>
      <c r="H280" t="s">
        <v>158</v>
      </c>
      <c r="I280">
        <v>6</v>
      </c>
      <c r="J280">
        <v>0</v>
      </c>
      <c r="K280">
        <v>6</v>
      </c>
      <c r="L280">
        <v>0.54545454545454541</v>
      </c>
      <c r="M280" t="s">
        <v>83</v>
      </c>
      <c r="N280" t="s">
        <v>87</v>
      </c>
      <c r="O280">
        <v>12</v>
      </c>
      <c r="P280" t="s">
        <v>411</v>
      </c>
      <c r="Q280">
        <v>1976355114</v>
      </c>
      <c r="R280" t="b">
        <v>1</v>
      </c>
      <c r="S280">
        <v>164</v>
      </c>
      <c r="T280" t="b">
        <v>0</v>
      </c>
      <c r="U280">
        <v>20</v>
      </c>
      <c r="V280">
        <v>0</v>
      </c>
      <c r="W280">
        <v>0</v>
      </c>
      <c r="X280">
        <v>8</v>
      </c>
      <c r="Y280">
        <v>8</v>
      </c>
      <c r="Z280">
        <v>11</v>
      </c>
      <c r="AA280">
        <v>5</v>
      </c>
      <c r="AB280">
        <v>13</v>
      </c>
    </row>
    <row r="281" spans="1:28" x14ac:dyDescent="0.3">
      <c r="A281" t="b">
        <v>1</v>
      </c>
      <c r="B281" t="b">
        <v>1</v>
      </c>
      <c r="C281">
        <v>25</v>
      </c>
      <c r="D281" t="s">
        <v>582</v>
      </c>
      <c r="E281" t="b">
        <v>1</v>
      </c>
      <c r="F281">
        <v>109</v>
      </c>
      <c r="G281" t="s">
        <v>335</v>
      </c>
      <c r="H281" t="s">
        <v>170</v>
      </c>
      <c r="I281">
        <v>6</v>
      </c>
      <c r="J281">
        <v>0</v>
      </c>
      <c r="K281">
        <v>6</v>
      </c>
      <c r="L281">
        <v>0.54545454545454541</v>
      </c>
      <c r="M281" t="s">
        <v>83</v>
      </c>
      <c r="N281" t="s">
        <v>82</v>
      </c>
      <c r="O281">
        <v>7</v>
      </c>
      <c r="P281" t="s">
        <v>411</v>
      </c>
      <c r="Q281">
        <v>1969188286</v>
      </c>
      <c r="R281" t="b">
        <v>1</v>
      </c>
      <c r="S281">
        <v>150</v>
      </c>
      <c r="T281" t="b">
        <v>0</v>
      </c>
      <c r="U281">
        <v>20</v>
      </c>
      <c r="V281">
        <v>0</v>
      </c>
      <c r="W281">
        <v>-1</v>
      </c>
      <c r="X281">
        <v>7</v>
      </c>
      <c r="Y281">
        <v>6</v>
      </c>
      <c r="Z281">
        <v>11</v>
      </c>
      <c r="AA281">
        <v>5</v>
      </c>
      <c r="AB281">
        <v>1</v>
      </c>
    </row>
    <row r="282" spans="1:28" x14ac:dyDescent="0.3">
      <c r="A282" t="b">
        <v>1</v>
      </c>
      <c r="B282" t="b">
        <v>1</v>
      </c>
      <c r="C282">
        <v>25</v>
      </c>
      <c r="D282" t="s">
        <v>582</v>
      </c>
      <c r="E282" t="b">
        <v>1</v>
      </c>
      <c r="F282">
        <v>160</v>
      </c>
      <c r="G282" t="s">
        <v>244</v>
      </c>
      <c r="H282" t="s">
        <v>245</v>
      </c>
      <c r="I282">
        <v>6</v>
      </c>
      <c r="J282">
        <v>0</v>
      </c>
      <c r="K282">
        <v>6</v>
      </c>
      <c r="L282">
        <v>0.54545454545454541</v>
      </c>
      <c r="M282" t="s">
        <v>83</v>
      </c>
      <c r="N282" t="s">
        <v>87</v>
      </c>
      <c r="O282">
        <v>10</v>
      </c>
      <c r="P282" t="s">
        <v>411</v>
      </c>
      <c r="Q282">
        <v>2024620703</v>
      </c>
      <c r="R282" t="b">
        <v>1</v>
      </c>
      <c r="S282">
        <v>181</v>
      </c>
      <c r="T282" t="b">
        <v>0</v>
      </c>
      <c r="U282">
        <v>98</v>
      </c>
      <c r="V282">
        <v>0</v>
      </c>
      <c r="W282">
        <v>-1</v>
      </c>
      <c r="X282">
        <v>5</v>
      </c>
      <c r="Y282">
        <v>5</v>
      </c>
      <c r="Z282">
        <v>11</v>
      </c>
      <c r="AA282">
        <v>6</v>
      </c>
      <c r="AB282">
        <v>29</v>
      </c>
    </row>
    <row r="283" spans="1:28" x14ac:dyDescent="0.3">
      <c r="A283" t="b">
        <v>1</v>
      </c>
      <c r="B283" t="b">
        <v>1</v>
      </c>
      <c r="C283">
        <v>25</v>
      </c>
      <c r="D283" t="s">
        <v>582</v>
      </c>
      <c r="E283" t="b">
        <v>1</v>
      </c>
      <c r="F283">
        <v>200</v>
      </c>
      <c r="G283" t="s">
        <v>322</v>
      </c>
      <c r="H283" t="s">
        <v>130</v>
      </c>
      <c r="I283">
        <v>6</v>
      </c>
      <c r="J283">
        <v>0</v>
      </c>
      <c r="K283">
        <v>6</v>
      </c>
      <c r="L283">
        <v>0.54545454545454541</v>
      </c>
      <c r="M283" t="s">
        <v>83</v>
      </c>
      <c r="N283" t="s">
        <v>87</v>
      </c>
      <c r="O283">
        <v>5</v>
      </c>
      <c r="P283" t="s">
        <v>411</v>
      </c>
      <c r="Q283">
        <v>1704243776</v>
      </c>
      <c r="R283" t="b">
        <v>1</v>
      </c>
      <c r="S283">
        <v>184</v>
      </c>
      <c r="T283" t="b">
        <v>0</v>
      </c>
      <c r="U283">
        <v>20</v>
      </c>
      <c r="V283">
        <v>0</v>
      </c>
      <c r="W283">
        <v>0</v>
      </c>
      <c r="X283">
        <v>9</v>
      </c>
      <c r="Y283">
        <v>8</v>
      </c>
      <c r="Z283">
        <v>11</v>
      </c>
      <c r="AA283">
        <v>5</v>
      </c>
      <c r="AB283">
        <v>17</v>
      </c>
    </row>
    <row r="284" spans="1:28" x14ac:dyDescent="0.3">
      <c r="A284" t="b">
        <v>1</v>
      </c>
      <c r="B284" t="b">
        <v>1</v>
      </c>
      <c r="C284">
        <v>25</v>
      </c>
      <c r="D284" t="s">
        <v>582</v>
      </c>
      <c r="E284" t="b">
        <v>1</v>
      </c>
      <c r="F284">
        <v>1289</v>
      </c>
      <c r="G284" t="s">
        <v>116</v>
      </c>
      <c r="H284" t="s">
        <v>609</v>
      </c>
      <c r="I284">
        <v>5</v>
      </c>
      <c r="J284">
        <v>0</v>
      </c>
      <c r="K284">
        <v>5</v>
      </c>
      <c r="L284">
        <v>0.45454545454545453</v>
      </c>
      <c r="M284" t="s">
        <v>83</v>
      </c>
      <c r="N284" t="s">
        <v>87</v>
      </c>
      <c r="O284">
        <v>14</v>
      </c>
      <c r="P284" t="s">
        <v>413</v>
      </c>
      <c r="Q284">
        <v>162173476</v>
      </c>
      <c r="R284" t="b">
        <v>1</v>
      </c>
      <c r="S284">
        <v>195</v>
      </c>
      <c r="T284" t="b">
        <v>0</v>
      </c>
      <c r="U284">
        <v>98</v>
      </c>
      <c r="V284">
        <v>0</v>
      </c>
      <c r="W284">
        <v>-1</v>
      </c>
      <c r="X284">
        <v>10</v>
      </c>
      <c r="Y284">
        <v>8</v>
      </c>
      <c r="Z284">
        <v>11</v>
      </c>
      <c r="AA284">
        <v>5</v>
      </c>
      <c r="AB284">
        <v>3</v>
      </c>
    </row>
    <row r="285" spans="1:28" x14ac:dyDescent="0.3">
      <c r="A285" t="b">
        <v>1</v>
      </c>
      <c r="B285" t="b">
        <v>1</v>
      </c>
      <c r="C285">
        <v>25</v>
      </c>
      <c r="D285" t="s">
        <v>582</v>
      </c>
      <c r="E285" t="b">
        <v>1</v>
      </c>
      <c r="F285">
        <v>123</v>
      </c>
      <c r="G285" t="s">
        <v>148</v>
      </c>
      <c r="H285" t="s">
        <v>149</v>
      </c>
      <c r="I285">
        <v>5</v>
      </c>
      <c r="J285">
        <v>0</v>
      </c>
      <c r="K285">
        <v>5</v>
      </c>
      <c r="L285">
        <v>0.45454545454545453</v>
      </c>
      <c r="M285" t="s">
        <v>83</v>
      </c>
      <c r="N285" t="s">
        <v>87</v>
      </c>
      <c r="O285">
        <v>9</v>
      </c>
      <c r="P285" t="s">
        <v>411</v>
      </c>
      <c r="Q285">
        <v>1272600475</v>
      </c>
      <c r="R285" t="b">
        <v>1</v>
      </c>
      <c r="S285">
        <v>218</v>
      </c>
      <c r="T285" t="b">
        <v>0</v>
      </c>
      <c r="U285">
        <v>20</v>
      </c>
      <c r="V285">
        <v>0</v>
      </c>
      <c r="W285">
        <v>0</v>
      </c>
      <c r="X285">
        <v>7</v>
      </c>
      <c r="Y285">
        <v>6</v>
      </c>
      <c r="Z285">
        <v>11</v>
      </c>
      <c r="AA285">
        <v>4</v>
      </c>
      <c r="AB285">
        <v>-1</v>
      </c>
    </row>
    <row r="286" spans="1:28" x14ac:dyDescent="0.3">
      <c r="A286" t="b">
        <v>1</v>
      </c>
      <c r="B286" t="b">
        <v>1</v>
      </c>
      <c r="C286">
        <v>25</v>
      </c>
      <c r="D286" t="s">
        <v>582</v>
      </c>
      <c r="E286" t="b">
        <v>1</v>
      </c>
      <c r="F286">
        <v>295</v>
      </c>
      <c r="G286" t="s">
        <v>559</v>
      </c>
      <c r="H286" t="s">
        <v>560</v>
      </c>
      <c r="I286">
        <v>5</v>
      </c>
      <c r="J286">
        <v>0</v>
      </c>
      <c r="K286">
        <v>5</v>
      </c>
      <c r="L286">
        <v>0.45454545454545453</v>
      </c>
      <c r="M286" t="s">
        <v>83</v>
      </c>
      <c r="N286" t="s">
        <v>87</v>
      </c>
      <c r="O286">
        <v>15</v>
      </c>
      <c r="P286" t="s">
        <v>412</v>
      </c>
      <c r="Q286">
        <v>1742304789</v>
      </c>
      <c r="R286" t="b">
        <v>1</v>
      </c>
      <c r="S286">
        <v>176</v>
      </c>
      <c r="T286" t="b">
        <v>0</v>
      </c>
      <c r="U286">
        <v>98</v>
      </c>
      <c r="V286">
        <v>0</v>
      </c>
      <c r="W286">
        <v>0</v>
      </c>
      <c r="X286">
        <v>9</v>
      </c>
      <c r="Y286">
        <v>8</v>
      </c>
      <c r="Z286">
        <v>11</v>
      </c>
      <c r="AA286">
        <v>5</v>
      </c>
      <c r="AB286">
        <v>7</v>
      </c>
    </row>
    <row r="287" spans="1:28" x14ac:dyDescent="0.3">
      <c r="A287" t="b">
        <v>1</v>
      </c>
      <c r="B287" t="b">
        <v>1</v>
      </c>
      <c r="C287">
        <v>25</v>
      </c>
      <c r="D287" t="s">
        <v>582</v>
      </c>
      <c r="E287" t="b">
        <v>1</v>
      </c>
      <c r="F287">
        <v>1426</v>
      </c>
      <c r="G287" t="s">
        <v>619</v>
      </c>
      <c r="H287" t="s">
        <v>620</v>
      </c>
      <c r="I287">
        <v>5</v>
      </c>
      <c r="J287">
        <v>0</v>
      </c>
      <c r="K287">
        <v>5</v>
      </c>
      <c r="L287">
        <v>0.45454545454545453</v>
      </c>
      <c r="M287" t="s">
        <v>83</v>
      </c>
      <c r="N287" t="s">
        <v>87</v>
      </c>
      <c r="O287">
        <v>2</v>
      </c>
      <c r="P287" t="s">
        <v>413</v>
      </c>
      <c r="Q287">
        <v>711055487</v>
      </c>
      <c r="R287" t="b">
        <v>1</v>
      </c>
      <c r="S287">
        <v>148</v>
      </c>
      <c r="T287" t="b">
        <v>0</v>
      </c>
      <c r="U287">
        <v>98</v>
      </c>
      <c r="V287">
        <v>0</v>
      </c>
      <c r="W287">
        <v>-1</v>
      </c>
      <c r="X287">
        <v>8</v>
      </c>
      <c r="Y287">
        <v>6</v>
      </c>
      <c r="Z287">
        <v>11</v>
      </c>
      <c r="AA287">
        <v>5</v>
      </c>
      <c r="AB287">
        <v>-1</v>
      </c>
    </row>
    <row r="288" spans="1:28" x14ac:dyDescent="0.3">
      <c r="A288" t="b">
        <v>1</v>
      </c>
      <c r="B288" t="b">
        <v>1</v>
      </c>
      <c r="C288">
        <v>25</v>
      </c>
      <c r="D288" t="s">
        <v>582</v>
      </c>
      <c r="E288" t="b">
        <v>1</v>
      </c>
      <c r="F288">
        <v>1438</v>
      </c>
      <c r="G288" t="s">
        <v>589</v>
      </c>
      <c r="H288" t="s">
        <v>590</v>
      </c>
      <c r="I288">
        <v>5</v>
      </c>
      <c r="J288">
        <v>0</v>
      </c>
      <c r="K288">
        <v>5</v>
      </c>
      <c r="L288">
        <v>0.45454545454545453</v>
      </c>
      <c r="M288" t="s">
        <v>83</v>
      </c>
      <c r="N288" t="s">
        <v>82</v>
      </c>
      <c r="O288">
        <v>11</v>
      </c>
      <c r="P288" t="s">
        <v>413</v>
      </c>
      <c r="Q288">
        <v>1767541356</v>
      </c>
      <c r="R288" t="b">
        <v>1</v>
      </c>
      <c r="S288">
        <v>173</v>
      </c>
      <c r="T288" t="b">
        <v>0</v>
      </c>
      <c r="U288">
        <v>20</v>
      </c>
      <c r="V288">
        <v>0</v>
      </c>
      <c r="W288">
        <v>-1</v>
      </c>
      <c r="X288">
        <v>6</v>
      </c>
      <c r="Y288">
        <v>5</v>
      </c>
      <c r="Z288">
        <v>11</v>
      </c>
      <c r="AA288">
        <v>4</v>
      </c>
      <c r="AB288">
        <v>7</v>
      </c>
    </row>
    <row r="289" spans="1:28" x14ac:dyDescent="0.3">
      <c r="A289" t="b">
        <v>1</v>
      </c>
      <c r="B289" t="b">
        <v>1</v>
      </c>
      <c r="C289">
        <v>25</v>
      </c>
      <c r="D289" t="s">
        <v>582</v>
      </c>
      <c r="E289" t="b">
        <v>1</v>
      </c>
      <c r="F289">
        <v>247</v>
      </c>
      <c r="G289" t="s">
        <v>313</v>
      </c>
      <c r="H289" t="s">
        <v>152</v>
      </c>
      <c r="I289">
        <v>5</v>
      </c>
      <c r="J289">
        <v>0</v>
      </c>
      <c r="K289">
        <v>5</v>
      </c>
      <c r="L289">
        <v>0.45454545454545453</v>
      </c>
      <c r="M289" t="s">
        <v>81</v>
      </c>
      <c r="N289" t="s">
        <v>82</v>
      </c>
      <c r="O289">
        <v>10</v>
      </c>
      <c r="P289" t="s">
        <v>412</v>
      </c>
      <c r="Q289">
        <v>816912576</v>
      </c>
      <c r="R289" t="b">
        <v>1</v>
      </c>
      <c r="S289">
        <v>173</v>
      </c>
      <c r="T289" t="b">
        <v>0</v>
      </c>
      <c r="U289">
        <v>98</v>
      </c>
      <c r="V289">
        <v>0</v>
      </c>
      <c r="W289">
        <v>-1</v>
      </c>
      <c r="X289">
        <v>5</v>
      </c>
      <c r="Y289">
        <v>5</v>
      </c>
      <c r="Z289">
        <v>11</v>
      </c>
      <c r="AA289">
        <v>5</v>
      </c>
      <c r="AB289">
        <v>11</v>
      </c>
    </row>
    <row r="290" spans="1:28" x14ac:dyDescent="0.3">
      <c r="A290" t="b">
        <v>1</v>
      </c>
      <c r="B290" t="b">
        <v>1</v>
      </c>
      <c r="C290">
        <v>25</v>
      </c>
      <c r="D290" t="s">
        <v>582</v>
      </c>
      <c r="E290" t="b">
        <v>1</v>
      </c>
      <c r="F290">
        <v>150</v>
      </c>
      <c r="G290" t="s">
        <v>367</v>
      </c>
      <c r="H290" t="s">
        <v>143</v>
      </c>
      <c r="I290">
        <v>5</v>
      </c>
      <c r="J290">
        <v>0</v>
      </c>
      <c r="K290">
        <v>5</v>
      </c>
      <c r="L290">
        <v>0.45454545454545453</v>
      </c>
      <c r="M290" t="s">
        <v>83</v>
      </c>
      <c r="N290" t="s">
        <v>82</v>
      </c>
      <c r="O290">
        <v>6</v>
      </c>
      <c r="P290" t="s">
        <v>411</v>
      </c>
      <c r="Q290">
        <v>1929230810</v>
      </c>
      <c r="R290" t="b">
        <v>0</v>
      </c>
      <c r="S290">
        <v>100</v>
      </c>
      <c r="T290" t="b">
        <v>0</v>
      </c>
      <c r="U290">
        <v>98</v>
      </c>
      <c r="V290">
        <v>0</v>
      </c>
      <c r="W290">
        <v>0</v>
      </c>
      <c r="X290">
        <v>7</v>
      </c>
      <c r="Y290">
        <v>5</v>
      </c>
      <c r="Z290">
        <v>11</v>
      </c>
      <c r="AA290">
        <v>5</v>
      </c>
      <c r="AB290">
        <v>11</v>
      </c>
    </row>
    <row r="291" spans="1:28" x14ac:dyDescent="0.3">
      <c r="A291" t="b">
        <v>1</v>
      </c>
      <c r="B291" t="b">
        <v>1</v>
      </c>
      <c r="C291">
        <v>25</v>
      </c>
      <c r="D291" t="s">
        <v>582</v>
      </c>
      <c r="E291" t="b">
        <v>1</v>
      </c>
      <c r="F291">
        <v>188</v>
      </c>
      <c r="G291" t="s">
        <v>114</v>
      </c>
      <c r="H291" t="s">
        <v>567</v>
      </c>
      <c r="I291">
        <v>5</v>
      </c>
      <c r="J291">
        <v>0</v>
      </c>
      <c r="K291">
        <v>5</v>
      </c>
      <c r="L291">
        <v>0.45454545454545453</v>
      </c>
      <c r="M291" t="s">
        <v>83</v>
      </c>
      <c r="N291" t="s">
        <v>82</v>
      </c>
      <c r="O291">
        <v>8</v>
      </c>
      <c r="P291" t="s">
        <v>412</v>
      </c>
      <c r="Q291">
        <v>368777256</v>
      </c>
      <c r="R291" t="b">
        <v>1</v>
      </c>
      <c r="S291">
        <v>179</v>
      </c>
      <c r="T291" t="b">
        <v>0</v>
      </c>
      <c r="U291">
        <v>20</v>
      </c>
      <c r="V291">
        <v>0</v>
      </c>
      <c r="W291">
        <v>0</v>
      </c>
      <c r="X291">
        <v>6</v>
      </c>
      <c r="Y291">
        <v>6</v>
      </c>
      <c r="Z291">
        <v>11</v>
      </c>
      <c r="AA291">
        <v>4</v>
      </c>
      <c r="AB291">
        <v>-11</v>
      </c>
    </row>
    <row r="292" spans="1:28" x14ac:dyDescent="0.3">
      <c r="A292" t="b">
        <v>1</v>
      </c>
      <c r="B292" t="b">
        <v>1</v>
      </c>
      <c r="C292">
        <v>25</v>
      </c>
      <c r="D292" t="s">
        <v>582</v>
      </c>
      <c r="E292" t="b">
        <v>1</v>
      </c>
      <c r="F292">
        <v>108</v>
      </c>
      <c r="G292" t="s">
        <v>195</v>
      </c>
      <c r="H292" t="s">
        <v>152</v>
      </c>
      <c r="I292">
        <v>5</v>
      </c>
      <c r="J292">
        <v>0</v>
      </c>
      <c r="K292">
        <v>5</v>
      </c>
      <c r="L292">
        <v>0.45454545454545453</v>
      </c>
      <c r="M292" t="s">
        <v>83</v>
      </c>
      <c r="N292" t="s">
        <v>82</v>
      </c>
      <c r="O292">
        <v>5</v>
      </c>
      <c r="P292" t="s">
        <v>411</v>
      </c>
      <c r="Q292">
        <v>1060869319</v>
      </c>
      <c r="R292" t="b">
        <v>1</v>
      </c>
      <c r="S292">
        <v>141</v>
      </c>
      <c r="T292" t="b">
        <v>0</v>
      </c>
      <c r="U292">
        <v>98</v>
      </c>
      <c r="V292">
        <v>0</v>
      </c>
      <c r="W292">
        <v>0</v>
      </c>
      <c r="X292">
        <v>8</v>
      </c>
      <c r="Y292">
        <v>7</v>
      </c>
      <c r="Z292">
        <v>11</v>
      </c>
      <c r="AA292">
        <v>5</v>
      </c>
      <c r="AB292">
        <v>13</v>
      </c>
    </row>
    <row r="293" spans="1:28" x14ac:dyDescent="0.3">
      <c r="A293" t="b">
        <v>1</v>
      </c>
      <c r="B293" t="b">
        <v>1</v>
      </c>
      <c r="C293">
        <v>25</v>
      </c>
      <c r="D293" t="s">
        <v>582</v>
      </c>
      <c r="E293" t="b">
        <v>1</v>
      </c>
      <c r="F293">
        <v>275</v>
      </c>
      <c r="G293" t="s">
        <v>136</v>
      </c>
      <c r="H293" t="s">
        <v>137</v>
      </c>
      <c r="I293">
        <v>5</v>
      </c>
      <c r="J293">
        <v>0</v>
      </c>
      <c r="K293">
        <v>5</v>
      </c>
      <c r="L293">
        <v>0.45454545454545453</v>
      </c>
      <c r="M293" t="s">
        <v>83</v>
      </c>
      <c r="N293" t="s">
        <v>82</v>
      </c>
      <c r="O293">
        <v>11</v>
      </c>
      <c r="P293" t="s">
        <v>411</v>
      </c>
      <c r="Q293">
        <v>1312880208</v>
      </c>
      <c r="R293" t="b">
        <v>1</v>
      </c>
      <c r="S293">
        <v>180</v>
      </c>
      <c r="T293" t="b">
        <v>0</v>
      </c>
      <c r="U293">
        <v>20</v>
      </c>
      <c r="V293">
        <v>0</v>
      </c>
      <c r="W293">
        <v>0</v>
      </c>
      <c r="X293">
        <v>7</v>
      </c>
      <c r="Y293">
        <v>6</v>
      </c>
      <c r="Z293">
        <v>11</v>
      </c>
      <c r="AA293">
        <v>4</v>
      </c>
      <c r="AB293">
        <v>7</v>
      </c>
    </row>
    <row r="294" spans="1:28" x14ac:dyDescent="0.3">
      <c r="A294" t="b">
        <v>1</v>
      </c>
      <c r="B294" t="b">
        <v>1</v>
      </c>
      <c r="C294">
        <v>25</v>
      </c>
      <c r="D294" t="s">
        <v>582</v>
      </c>
      <c r="E294" t="b">
        <v>1</v>
      </c>
      <c r="F294">
        <v>273</v>
      </c>
      <c r="G294" t="s">
        <v>258</v>
      </c>
      <c r="H294" t="s">
        <v>259</v>
      </c>
      <c r="I294">
        <v>5</v>
      </c>
      <c r="J294">
        <v>0</v>
      </c>
      <c r="K294">
        <v>5</v>
      </c>
      <c r="L294">
        <v>0.45454545454545453</v>
      </c>
      <c r="M294" t="s">
        <v>83</v>
      </c>
      <c r="N294" t="s">
        <v>87</v>
      </c>
      <c r="O294">
        <v>3</v>
      </c>
      <c r="P294" t="s">
        <v>412</v>
      </c>
      <c r="Q294">
        <v>929778688</v>
      </c>
      <c r="R294" t="b">
        <v>1</v>
      </c>
      <c r="S294">
        <v>190</v>
      </c>
      <c r="T294" t="b">
        <v>0</v>
      </c>
      <c r="U294">
        <v>20</v>
      </c>
      <c r="V294">
        <v>0</v>
      </c>
      <c r="W294">
        <v>-1</v>
      </c>
      <c r="X294">
        <v>8</v>
      </c>
      <c r="Y294">
        <v>6</v>
      </c>
      <c r="Z294">
        <v>11</v>
      </c>
      <c r="AA294">
        <v>4</v>
      </c>
      <c r="AB294">
        <v>-1</v>
      </c>
    </row>
    <row r="295" spans="1:28" x14ac:dyDescent="0.3">
      <c r="A295" t="b">
        <v>1</v>
      </c>
      <c r="B295" t="b">
        <v>1</v>
      </c>
      <c r="C295">
        <v>25</v>
      </c>
      <c r="D295" t="s">
        <v>582</v>
      </c>
      <c r="E295" t="b">
        <v>1</v>
      </c>
      <c r="F295">
        <v>140</v>
      </c>
      <c r="G295" t="s">
        <v>207</v>
      </c>
      <c r="H295" t="s">
        <v>208</v>
      </c>
      <c r="I295">
        <v>5</v>
      </c>
      <c r="J295">
        <v>0</v>
      </c>
      <c r="K295">
        <v>5</v>
      </c>
      <c r="L295">
        <v>0.45454545454545453</v>
      </c>
      <c r="M295" t="s">
        <v>81</v>
      </c>
      <c r="N295" t="s">
        <v>82</v>
      </c>
      <c r="O295">
        <v>9</v>
      </c>
      <c r="P295" t="s">
        <v>411</v>
      </c>
      <c r="Q295">
        <v>1278448638</v>
      </c>
      <c r="R295" t="b">
        <v>1</v>
      </c>
      <c r="S295">
        <v>186</v>
      </c>
      <c r="T295" t="b">
        <v>0</v>
      </c>
      <c r="U295">
        <v>20</v>
      </c>
      <c r="V295">
        <v>0</v>
      </c>
      <c r="W295">
        <v>0</v>
      </c>
      <c r="X295">
        <v>6</v>
      </c>
      <c r="Y295">
        <v>5</v>
      </c>
      <c r="Z295">
        <v>11</v>
      </c>
      <c r="AA295">
        <v>4</v>
      </c>
      <c r="AB295">
        <v>5</v>
      </c>
    </row>
    <row r="296" spans="1:28" x14ac:dyDescent="0.3">
      <c r="A296" t="b">
        <v>1</v>
      </c>
      <c r="B296" t="b">
        <v>1</v>
      </c>
      <c r="C296">
        <v>25</v>
      </c>
      <c r="D296" t="s">
        <v>582</v>
      </c>
      <c r="E296" t="b">
        <v>1</v>
      </c>
      <c r="F296">
        <v>1334</v>
      </c>
      <c r="G296" t="s">
        <v>610</v>
      </c>
      <c r="H296" t="s">
        <v>611</v>
      </c>
      <c r="I296">
        <v>5</v>
      </c>
      <c r="J296">
        <v>0</v>
      </c>
      <c r="K296">
        <v>5</v>
      </c>
      <c r="L296">
        <v>0.45454545454545453</v>
      </c>
      <c r="M296" t="s">
        <v>81</v>
      </c>
      <c r="N296" t="s">
        <v>87</v>
      </c>
      <c r="O296">
        <v>10</v>
      </c>
      <c r="P296" t="s">
        <v>413</v>
      </c>
      <c r="Q296">
        <v>1781730576</v>
      </c>
      <c r="R296" t="b">
        <v>1</v>
      </c>
      <c r="S296">
        <v>120</v>
      </c>
      <c r="T296" t="b">
        <v>0</v>
      </c>
      <c r="U296">
        <v>20</v>
      </c>
      <c r="V296">
        <v>0</v>
      </c>
      <c r="W296">
        <v>0</v>
      </c>
      <c r="X296">
        <v>5</v>
      </c>
      <c r="Y296">
        <v>4</v>
      </c>
      <c r="Z296">
        <v>11</v>
      </c>
      <c r="AA296">
        <v>4</v>
      </c>
      <c r="AB296">
        <v>3</v>
      </c>
    </row>
    <row r="297" spans="1:28" x14ac:dyDescent="0.3">
      <c r="A297" t="b">
        <v>1</v>
      </c>
      <c r="B297" t="b">
        <v>1</v>
      </c>
      <c r="C297">
        <v>25</v>
      </c>
      <c r="D297" t="s">
        <v>582</v>
      </c>
      <c r="E297" t="b">
        <v>1</v>
      </c>
      <c r="F297">
        <v>72</v>
      </c>
      <c r="G297" t="s">
        <v>279</v>
      </c>
      <c r="H297" t="s">
        <v>302</v>
      </c>
      <c r="I297">
        <v>4</v>
      </c>
      <c r="J297">
        <v>0</v>
      </c>
      <c r="K297">
        <v>4</v>
      </c>
      <c r="L297">
        <v>0.36363636363636365</v>
      </c>
      <c r="M297" t="s">
        <v>83</v>
      </c>
      <c r="N297" t="s">
        <v>82</v>
      </c>
      <c r="O297">
        <v>16</v>
      </c>
      <c r="P297" t="s">
        <v>412</v>
      </c>
      <c r="Q297">
        <v>52431699</v>
      </c>
      <c r="R297" t="b">
        <v>1</v>
      </c>
      <c r="S297">
        <v>172</v>
      </c>
      <c r="T297" t="b">
        <v>0</v>
      </c>
      <c r="U297">
        <v>98</v>
      </c>
      <c r="V297">
        <v>0</v>
      </c>
      <c r="W297">
        <v>0</v>
      </c>
      <c r="X297">
        <v>7</v>
      </c>
      <c r="Y297">
        <v>7</v>
      </c>
      <c r="Z297">
        <v>11</v>
      </c>
      <c r="AA297">
        <v>4</v>
      </c>
      <c r="AB297">
        <v>-13</v>
      </c>
    </row>
    <row r="298" spans="1:28" x14ac:dyDescent="0.3">
      <c r="A298" t="b">
        <v>1</v>
      </c>
      <c r="B298" t="b">
        <v>1</v>
      </c>
      <c r="C298">
        <v>25</v>
      </c>
      <c r="D298" t="s">
        <v>582</v>
      </c>
      <c r="E298" t="b">
        <v>1</v>
      </c>
      <c r="F298">
        <v>1495</v>
      </c>
      <c r="G298" t="s">
        <v>621</v>
      </c>
      <c r="H298" t="s">
        <v>622</v>
      </c>
      <c r="I298">
        <v>4</v>
      </c>
      <c r="J298">
        <v>0</v>
      </c>
      <c r="K298">
        <v>4</v>
      </c>
      <c r="L298">
        <v>0.36363636363636365</v>
      </c>
      <c r="M298" t="s">
        <v>81</v>
      </c>
      <c r="N298" t="s">
        <v>87</v>
      </c>
      <c r="O298">
        <v>12</v>
      </c>
      <c r="P298" t="s">
        <v>413</v>
      </c>
      <c r="Q298">
        <v>1345610010</v>
      </c>
      <c r="R298" t="b">
        <v>1</v>
      </c>
      <c r="S298">
        <v>121</v>
      </c>
      <c r="T298" t="b">
        <v>0</v>
      </c>
      <c r="U298">
        <v>98</v>
      </c>
      <c r="V298">
        <v>0</v>
      </c>
      <c r="W298">
        <v>0</v>
      </c>
      <c r="X298">
        <v>7</v>
      </c>
      <c r="Y298">
        <v>7</v>
      </c>
      <c r="Z298">
        <v>11</v>
      </c>
      <c r="AA298">
        <v>4</v>
      </c>
      <c r="AB298">
        <v>-5</v>
      </c>
    </row>
    <row r="299" spans="1:28" x14ac:dyDescent="0.3">
      <c r="A299" t="b">
        <v>1</v>
      </c>
      <c r="B299" t="b">
        <v>1</v>
      </c>
      <c r="C299">
        <v>25</v>
      </c>
      <c r="D299" t="s">
        <v>582</v>
      </c>
      <c r="E299" t="b">
        <v>1</v>
      </c>
      <c r="F299">
        <v>77</v>
      </c>
      <c r="G299" t="s">
        <v>125</v>
      </c>
      <c r="H299" t="s">
        <v>126</v>
      </c>
      <c r="I299">
        <v>4</v>
      </c>
      <c r="J299">
        <v>0</v>
      </c>
      <c r="K299">
        <v>4</v>
      </c>
      <c r="L299">
        <v>0.36363636363636365</v>
      </c>
      <c r="M299" t="s">
        <v>81</v>
      </c>
      <c r="N299" t="s">
        <v>87</v>
      </c>
      <c r="O299">
        <v>8</v>
      </c>
      <c r="P299" t="s">
        <v>413</v>
      </c>
      <c r="Q299">
        <v>174548797</v>
      </c>
      <c r="R299" t="b">
        <v>1</v>
      </c>
      <c r="S299">
        <v>165</v>
      </c>
      <c r="T299" t="b">
        <v>0</v>
      </c>
      <c r="U299">
        <v>98</v>
      </c>
      <c r="V299">
        <v>0</v>
      </c>
      <c r="W299">
        <v>0</v>
      </c>
      <c r="X299">
        <v>5</v>
      </c>
      <c r="Y299">
        <v>5</v>
      </c>
      <c r="Z299">
        <v>11</v>
      </c>
      <c r="AA299">
        <v>4</v>
      </c>
      <c r="AB299">
        <v>5</v>
      </c>
    </row>
    <row r="300" spans="1:28" x14ac:dyDescent="0.3">
      <c r="A300" t="b">
        <v>1</v>
      </c>
      <c r="B300" t="b">
        <v>1</v>
      </c>
      <c r="C300">
        <v>25</v>
      </c>
      <c r="D300" t="s">
        <v>582</v>
      </c>
      <c r="E300" t="b">
        <v>1</v>
      </c>
      <c r="F300">
        <v>186</v>
      </c>
      <c r="G300" t="s">
        <v>111</v>
      </c>
      <c r="H300" t="s">
        <v>568</v>
      </c>
      <c r="I300">
        <v>4</v>
      </c>
      <c r="J300">
        <v>0</v>
      </c>
      <c r="K300">
        <v>4</v>
      </c>
      <c r="L300">
        <v>0.36363636363636365</v>
      </c>
      <c r="M300" t="s">
        <v>83</v>
      </c>
      <c r="N300" t="s">
        <v>82</v>
      </c>
      <c r="O300">
        <v>15</v>
      </c>
      <c r="P300" t="s">
        <v>411</v>
      </c>
      <c r="Q300">
        <v>1992844016</v>
      </c>
      <c r="R300" t="b">
        <v>1</v>
      </c>
      <c r="S300">
        <v>165</v>
      </c>
      <c r="T300" t="b">
        <v>0</v>
      </c>
      <c r="U300">
        <v>98</v>
      </c>
      <c r="V300">
        <v>0</v>
      </c>
      <c r="W300">
        <v>0</v>
      </c>
      <c r="X300">
        <v>6</v>
      </c>
      <c r="Y300">
        <v>5</v>
      </c>
      <c r="Z300">
        <v>11</v>
      </c>
      <c r="AA300">
        <v>4</v>
      </c>
      <c r="AB300">
        <v>-3</v>
      </c>
    </row>
    <row r="301" spans="1:28" x14ac:dyDescent="0.3">
      <c r="A301" t="b">
        <v>1</v>
      </c>
      <c r="B301" t="b">
        <v>1</v>
      </c>
      <c r="C301">
        <v>11</v>
      </c>
      <c r="D301" t="s">
        <v>398</v>
      </c>
      <c r="E301" t="b">
        <v>1</v>
      </c>
      <c r="F301">
        <v>60</v>
      </c>
      <c r="G301" t="s">
        <v>145</v>
      </c>
      <c r="H301" t="s">
        <v>286</v>
      </c>
      <c r="I301">
        <v>9</v>
      </c>
      <c r="J301">
        <v>0</v>
      </c>
      <c r="K301">
        <v>9</v>
      </c>
      <c r="L301">
        <v>0.81818181818181823</v>
      </c>
      <c r="M301" t="s">
        <v>83</v>
      </c>
      <c r="N301" t="s">
        <v>87</v>
      </c>
      <c r="O301">
        <v>11</v>
      </c>
      <c r="P301" t="s">
        <v>412</v>
      </c>
      <c r="Q301">
        <v>2095142620</v>
      </c>
      <c r="R301" t="b">
        <v>1</v>
      </c>
      <c r="S301">
        <v>178</v>
      </c>
      <c r="T301" t="b">
        <v>0</v>
      </c>
      <c r="U301">
        <v>1</v>
      </c>
      <c r="V301">
        <v>0</v>
      </c>
      <c r="W301">
        <v>0</v>
      </c>
      <c r="X301">
        <v>9</v>
      </c>
      <c r="Y301">
        <v>7</v>
      </c>
      <c r="Z301">
        <v>11</v>
      </c>
      <c r="AA301">
        <v>7</v>
      </c>
      <c r="AB301">
        <v>21</v>
      </c>
    </row>
    <row r="302" spans="1:28" x14ac:dyDescent="0.3">
      <c r="A302" t="b">
        <v>1</v>
      </c>
      <c r="B302" t="b">
        <v>1</v>
      </c>
      <c r="C302">
        <v>11</v>
      </c>
      <c r="D302" t="s">
        <v>398</v>
      </c>
      <c r="E302" t="b">
        <v>1</v>
      </c>
      <c r="F302">
        <v>66</v>
      </c>
      <c r="G302" t="s">
        <v>132</v>
      </c>
      <c r="H302" t="s">
        <v>341</v>
      </c>
      <c r="I302">
        <v>8</v>
      </c>
      <c r="J302">
        <v>0</v>
      </c>
      <c r="K302">
        <v>8</v>
      </c>
      <c r="L302">
        <v>0.72727272727272729</v>
      </c>
      <c r="M302" t="s">
        <v>83</v>
      </c>
      <c r="N302" t="s">
        <v>87</v>
      </c>
      <c r="O302">
        <v>11</v>
      </c>
      <c r="P302" t="s">
        <v>411</v>
      </c>
      <c r="Q302">
        <v>1613356579</v>
      </c>
      <c r="R302" t="b">
        <v>1</v>
      </c>
      <c r="S302">
        <v>162</v>
      </c>
      <c r="T302" t="b">
        <v>0</v>
      </c>
      <c r="U302">
        <v>20</v>
      </c>
      <c r="V302">
        <v>0</v>
      </c>
      <c r="W302">
        <v>-1</v>
      </c>
      <c r="X302">
        <v>8</v>
      </c>
      <c r="Y302">
        <v>7</v>
      </c>
      <c r="Z302">
        <v>11</v>
      </c>
      <c r="AA302">
        <v>7</v>
      </c>
      <c r="AB302">
        <v>25</v>
      </c>
    </row>
    <row r="303" spans="1:28" x14ac:dyDescent="0.3">
      <c r="A303" t="b">
        <v>1</v>
      </c>
      <c r="B303" t="b">
        <v>1</v>
      </c>
      <c r="C303">
        <v>11</v>
      </c>
      <c r="D303" t="s">
        <v>398</v>
      </c>
      <c r="E303" t="b">
        <v>1</v>
      </c>
      <c r="F303">
        <v>67</v>
      </c>
      <c r="G303" t="s">
        <v>575</v>
      </c>
      <c r="H303" t="s">
        <v>562</v>
      </c>
      <c r="I303">
        <v>8</v>
      </c>
      <c r="J303">
        <v>0</v>
      </c>
      <c r="K303">
        <v>8</v>
      </c>
      <c r="L303">
        <v>0.72727272727272729</v>
      </c>
      <c r="M303" t="s">
        <v>83</v>
      </c>
      <c r="N303" t="s">
        <v>87</v>
      </c>
      <c r="O303">
        <v>11</v>
      </c>
      <c r="P303" t="s">
        <v>411</v>
      </c>
      <c r="Q303">
        <v>2029321571</v>
      </c>
      <c r="R303" t="b">
        <v>1</v>
      </c>
      <c r="S303">
        <v>188</v>
      </c>
      <c r="T303" t="b">
        <v>0</v>
      </c>
      <c r="U303">
        <v>20</v>
      </c>
      <c r="V303">
        <v>0</v>
      </c>
      <c r="W303">
        <v>0</v>
      </c>
      <c r="X303">
        <v>7</v>
      </c>
      <c r="Y303">
        <v>6</v>
      </c>
      <c r="Z303">
        <v>11</v>
      </c>
      <c r="AA303">
        <v>7</v>
      </c>
      <c r="AB303">
        <v>33</v>
      </c>
    </row>
    <row r="304" spans="1:28" x14ac:dyDescent="0.3">
      <c r="A304" t="b">
        <v>1</v>
      </c>
      <c r="B304" t="b">
        <v>1</v>
      </c>
      <c r="C304">
        <v>11</v>
      </c>
      <c r="D304" t="s">
        <v>398</v>
      </c>
      <c r="E304" t="b">
        <v>1</v>
      </c>
      <c r="F304">
        <v>98</v>
      </c>
      <c r="G304" t="s">
        <v>197</v>
      </c>
      <c r="H304" t="s">
        <v>198</v>
      </c>
      <c r="I304">
        <v>8</v>
      </c>
      <c r="J304">
        <v>0</v>
      </c>
      <c r="K304">
        <v>8</v>
      </c>
      <c r="L304">
        <v>0.72727272727272729</v>
      </c>
      <c r="M304" t="s">
        <v>83</v>
      </c>
      <c r="N304" t="s">
        <v>82</v>
      </c>
      <c r="O304">
        <v>11</v>
      </c>
      <c r="P304" t="s">
        <v>412</v>
      </c>
      <c r="Q304">
        <v>1973413551</v>
      </c>
      <c r="R304" t="b">
        <v>1</v>
      </c>
      <c r="S304">
        <v>147</v>
      </c>
      <c r="T304" t="b">
        <v>0</v>
      </c>
      <c r="U304">
        <v>98</v>
      </c>
      <c r="V304">
        <v>0</v>
      </c>
      <c r="W304">
        <v>0</v>
      </c>
      <c r="X304">
        <v>6</v>
      </c>
      <c r="Y304">
        <v>6</v>
      </c>
      <c r="Z304">
        <v>11</v>
      </c>
      <c r="AA304">
        <v>8</v>
      </c>
      <c r="AB304">
        <v>43</v>
      </c>
    </row>
    <row r="305" spans="1:28" x14ac:dyDescent="0.3">
      <c r="A305" t="b">
        <v>1</v>
      </c>
      <c r="B305" t="b">
        <v>1</v>
      </c>
      <c r="C305">
        <v>11</v>
      </c>
      <c r="D305" t="s">
        <v>398</v>
      </c>
      <c r="E305" t="b">
        <v>1</v>
      </c>
      <c r="F305">
        <v>36</v>
      </c>
      <c r="G305" t="s">
        <v>215</v>
      </c>
      <c r="H305" t="s">
        <v>216</v>
      </c>
      <c r="I305">
        <v>8</v>
      </c>
      <c r="J305">
        <v>0</v>
      </c>
      <c r="K305">
        <v>8</v>
      </c>
      <c r="L305">
        <v>0.72727272727272729</v>
      </c>
      <c r="M305" t="s">
        <v>83</v>
      </c>
      <c r="N305" t="s">
        <v>82</v>
      </c>
      <c r="O305">
        <v>11</v>
      </c>
      <c r="P305" t="s">
        <v>412</v>
      </c>
      <c r="Q305">
        <v>1385330689</v>
      </c>
      <c r="R305" t="b">
        <v>1</v>
      </c>
      <c r="S305">
        <v>185</v>
      </c>
      <c r="T305" t="b">
        <v>0</v>
      </c>
      <c r="U305">
        <v>98</v>
      </c>
      <c r="V305">
        <v>0</v>
      </c>
      <c r="W305">
        <v>-1</v>
      </c>
      <c r="X305">
        <v>5</v>
      </c>
      <c r="Y305">
        <v>5</v>
      </c>
      <c r="Z305">
        <v>11</v>
      </c>
      <c r="AA305">
        <v>8</v>
      </c>
      <c r="AB305">
        <v>39</v>
      </c>
    </row>
    <row r="306" spans="1:28" x14ac:dyDescent="0.3">
      <c r="A306" t="b">
        <v>1</v>
      </c>
      <c r="B306" t="b">
        <v>1</v>
      </c>
      <c r="C306">
        <v>11</v>
      </c>
      <c r="D306" t="s">
        <v>398</v>
      </c>
      <c r="E306" t="b">
        <v>1</v>
      </c>
      <c r="F306">
        <v>29</v>
      </c>
      <c r="G306" t="s">
        <v>118</v>
      </c>
      <c r="H306" t="s">
        <v>119</v>
      </c>
      <c r="I306">
        <v>7</v>
      </c>
      <c r="J306">
        <v>0</v>
      </c>
      <c r="K306">
        <v>7</v>
      </c>
      <c r="L306">
        <v>0.63636363636363635</v>
      </c>
      <c r="M306" t="s">
        <v>83</v>
      </c>
      <c r="N306" t="s">
        <v>87</v>
      </c>
      <c r="O306">
        <v>11</v>
      </c>
      <c r="P306" t="s">
        <v>411</v>
      </c>
      <c r="Q306">
        <v>1847105463</v>
      </c>
      <c r="R306" t="b">
        <v>0</v>
      </c>
      <c r="S306">
        <v>0</v>
      </c>
      <c r="T306" t="b">
        <v>0</v>
      </c>
      <c r="U306">
        <v>98</v>
      </c>
      <c r="V306">
        <v>0</v>
      </c>
      <c r="W306">
        <v>-1</v>
      </c>
      <c r="X306">
        <v>8</v>
      </c>
      <c r="Y306">
        <v>7</v>
      </c>
      <c r="Z306">
        <v>11</v>
      </c>
      <c r="AA306">
        <v>7</v>
      </c>
      <c r="AB306">
        <v>33</v>
      </c>
    </row>
    <row r="307" spans="1:28" x14ac:dyDescent="0.3">
      <c r="A307" t="b">
        <v>1</v>
      </c>
      <c r="B307" t="b">
        <v>1</v>
      </c>
      <c r="C307">
        <v>11</v>
      </c>
      <c r="D307" t="s">
        <v>398</v>
      </c>
      <c r="E307" t="b">
        <v>1</v>
      </c>
      <c r="F307">
        <v>257</v>
      </c>
      <c r="G307" t="s">
        <v>576</v>
      </c>
      <c r="H307" t="s">
        <v>213</v>
      </c>
      <c r="I307">
        <v>7</v>
      </c>
      <c r="J307">
        <v>0</v>
      </c>
      <c r="K307">
        <v>7</v>
      </c>
      <c r="L307">
        <v>0.63636363636363635</v>
      </c>
      <c r="M307" t="s">
        <v>83</v>
      </c>
      <c r="N307" t="s">
        <v>87</v>
      </c>
      <c r="O307">
        <v>11</v>
      </c>
      <c r="P307" t="s">
        <v>413</v>
      </c>
      <c r="Q307">
        <v>818735165</v>
      </c>
      <c r="R307" t="b">
        <v>1</v>
      </c>
      <c r="S307">
        <v>172</v>
      </c>
      <c r="T307" t="b">
        <v>0</v>
      </c>
      <c r="U307">
        <v>20</v>
      </c>
      <c r="V307">
        <v>0</v>
      </c>
      <c r="W307">
        <v>0</v>
      </c>
      <c r="X307">
        <v>6</v>
      </c>
      <c r="Y307">
        <v>6</v>
      </c>
      <c r="Z307">
        <v>11</v>
      </c>
      <c r="AA307">
        <v>6</v>
      </c>
      <c r="AB307">
        <v>15</v>
      </c>
    </row>
    <row r="308" spans="1:28" x14ac:dyDescent="0.3">
      <c r="A308" t="b">
        <v>1</v>
      </c>
      <c r="B308" t="b">
        <v>1</v>
      </c>
      <c r="C308">
        <v>11</v>
      </c>
      <c r="D308" t="s">
        <v>398</v>
      </c>
      <c r="E308" t="b">
        <v>1</v>
      </c>
      <c r="F308">
        <v>251</v>
      </c>
      <c r="G308" t="s">
        <v>108</v>
      </c>
      <c r="H308" t="s">
        <v>160</v>
      </c>
      <c r="I308">
        <v>7</v>
      </c>
      <c r="J308">
        <v>0</v>
      </c>
      <c r="K308">
        <v>7</v>
      </c>
      <c r="L308">
        <v>0.77777777777777779</v>
      </c>
      <c r="M308" t="s">
        <v>83</v>
      </c>
      <c r="N308" t="s">
        <v>87</v>
      </c>
      <c r="O308">
        <v>11</v>
      </c>
      <c r="P308" t="s">
        <v>411</v>
      </c>
      <c r="Q308">
        <v>1958047218</v>
      </c>
      <c r="V308">
        <v>0</v>
      </c>
      <c r="W308">
        <v>0</v>
      </c>
      <c r="X308">
        <v>6</v>
      </c>
      <c r="Y308">
        <v>5</v>
      </c>
      <c r="Z308">
        <v>9</v>
      </c>
      <c r="AA308">
        <v>7</v>
      </c>
      <c r="AB308">
        <v>27</v>
      </c>
    </row>
    <row r="309" spans="1:28" x14ac:dyDescent="0.3">
      <c r="A309" t="b">
        <v>1</v>
      </c>
      <c r="B309" t="b">
        <v>1</v>
      </c>
      <c r="C309">
        <v>11</v>
      </c>
      <c r="D309" t="s">
        <v>398</v>
      </c>
      <c r="E309" t="b">
        <v>1</v>
      </c>
      <c r="F309">
        <v>174</v>
      </c>
      <c r="G309" t="s">
        <v>109</v>
      </c>
      <c r="H309" t="s">
        <v>213</v>
      </c>
      <c r="I309">
        <v>6</v>
      </c>
      <c r="J309">
        <v>0</v>
      </c>
      <c r="K309">
        <v>6</v>
      </c>
      <c r="L309">
        <v>0.54545454545454541</v>
      </c>
      <c r="M309" t="s">
        <v>83</v>
      </c>
      <c r="N309" t="s">
        <v>87</v>
      </c>
      <c r="O309">
        <v>11</v>
      </c>
      <c r="P309" t="s">
        <v>412</v>
      </c>
      <c r="Q309">
        <v>1914740637</v>
      </c>
      <c r="R309" t="b">
        <v>1</v>
      </c>
      <c r="S309">
        <v>173</v>
      </c>
      <c r="T309" t="b">
        <v>0</v>
      </c>
      <c r="U309">
        <v>20</v>
      </c>
      <c r="V309">
        <v>0</v>
      </c>
      <c r="W309">
        <v>0</v>
      </c>
      <c r="X309">
        <v>5</v>
      </c>
      <c r="Y309">
        <v>5</v>
      </c>
      <c r="Z309">
        <v>11</v>
      </c>
      <c r="AA309">
        <v>5</v>
      </c>
      <c r="AB309">
        <v>11</v>
      </c>
    </row>
    <row r="310" spans="1:28" x14ac:dyDescent="0.3">
      <c r="A310" t="b">
        <v>1</v>
      </c>
      <c r="B310" t="b">
        <v>1</v>
      </c>
      <c r="C310">
        <v>11</v>
      </c>
      <c r="D310" t="s">
        <v>398</v>
      </c>
      <c r="E310" t="b">
        <v>1</v>
      </c>
      <c r="F310">
        <v>275</v>
      </c>
      <c r="G310" t="s">
        <v>136</v>
      </c>
      <c r="H310" t="s">
        <v>137</v>
      </c>
      <c r="I310">
        <v>5</v>
      </c>
      <c r="J310">
        <v>0</v>
      </c>
      <c r="K310">
        <v>5</v>
      </c>
      <c r="L310">
        <v>0.45454545454545453</v>
      </c>
      <c r="M310" t="s">
        <v>83</v>
      </c>
      <c r="N310" t="s">
        <v>82</v>
      </c>
      <c r="O310">
        <v>11</v>
      </c>
      <c r="P310" t="s">
        <v>411</v>
      </c>
      <c r="Q310">
        <v>1860152558</v>
      </c>
      <c r="R310" t="b">
        <v>1</v>
      </c>
      <c r="S310">
        <v>180</v>
      </c>
      <c r="T310" t="b">
        <v>0</v>
      </c>
      <c r="U310">
        <v>20</v>
      </c>
      <c r="V310">
        <v>0</v>
      </c>
      <c r="W310">
        <v>0</v>
      </c>
      <c r="X310">
        <v>7</v>
      </c>
      <c r="Y310">
        <v>6</v>
      </c>
      <c r="Z310">
        <v>11</v>
      </c>
      <c r="AA310">
        <v>4</v>
      </c>
      <c r="AB310">
        <v>7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M23"/>
  <sheetViews>
    <sheetView workbookViewId="0"/>
  </sheetViews>
  <sheetFormatPr defaultRowHeight="14.4" x14ac:dyDescent="0.3"/>
  <cols>
    <col min="1" max="1" width="15.5546875" bestFit="1" customWidth="1"/>
    <col min="2" max="2" width="9.6640625" bestFit="1" customWidth="1"/>
    <col min="3" max="3" width="12.88671875" bestFit="1" customWidth="1"/>
    <col min="4" max="4" width="12" bestFit="1" customWidth="1"/>
    <col min="5" max="5" width="19" bestFit="1" customWidth="1"/>
    <col min="6" max="6" width="9.44140625" bestFit="1" customWidth="1"/>
    <col min="7" max="7" width="20.33203125" customWidth="1"/>
  </cols>
  <sheetData>
    <row r="1" spans="1:13" x14ac:dyDescent="0.3">
      <c r="A1" s="1" t="s">
        <v>422</v>
      </c>
      <c r="B1" t="s">
        <v>71</v>
      </c>
      <c r="C1" t="s">
        <v>423</v>
      </c>
      <c r="D1" t="s">
        <v>424</v>
      </c>
      <c r="E1" t="s">
        <v>425</v>
      </c>
      <c r="F1" t="s">
        <v>426</v>
      </c>
      <c r="H1">
        <f>MAX(TeamLadderPositions__3[RoundNum])</f>
        <v>1</v>
      </c>
      <c r="I1" t="s">
        <v>71</v>
      </c>
      <c r="K1" t="s">
        <v>424</v>
      </c>
      <c r="M1" t="e" cm="1">
        <f t="array" ref="M1">TRANSPOSE(_xlfn._xlws.SORT(_xlfn.UNIQUE(#REF!)))</f>
        <v>#REF!</v>
      </c>
    </row>
    <row r="2" spans="1:13" x14ac:dyDescent="0.3">
      <c r="A2">
        <v>1504</v>
      </c>
      <c r="B2">
        <v>18</v>
      </c>
      <c r="C2">
        <v>0</v>
      </c>
      <c r="D2">
        <v>1</v>
      </c>
      <c r="E2">
        <v>4</v>
      </c>
      <c r="F2" t="b">
        <f>TeamLadderPositions__3[[#This Row],[RoundNum]]=$H$1</f>
        <v>0</v>
      </c>
      <c r="I2" cm="1">
        <f t="array" ref="I2:K19">_xlfn._xlws.FILTER(TeamLadderPositions__3[[TeamID]:[LadderPos]],TeamLadderPositions__3[Include])</f>
        <v>18</v>
      </c>
      <c r="J2">
        <v>1</v>
      </c>
      <c r="K2">
        <v>1</v>
      </c>
      <c r="L2" t="e" cm="1">
        <f t="array" aca="1" ref="L2:L19" ca="1">_xlfn.XLOOKUP(OFFSET(_xlfn.ANCHORARRAY($I$2),0,0,,1),#REF!,#REF!,,0)</f>
        <v>#REF!</v>
      </c>
      <c r="M2" t="e" cm="1">
        <f t="array" aca="1" ref="M2:M19" ca="1">IF(_xlfn.MAXIFS(TeamLadderPositions__3[LadderPos],TeamLadderPositions__3[RoundNum],_xlfn.ANCHORARRAY($M$1),TeamLadderPositions__3[TeamID],OFFSET(_xlfn.ANCHORARRAY($I$2),0,0,,1))=0,NA(),_xlfn.MAXIFS(TeamLadderPositions__3[LadderPos],TeamLadderPositions__3[RoundNum],_xlfn.ANCHORARRAY($M$1),TeamLadderPositions__3[TeamID],OFFSET(_xlfn.ANCHORARRAY($I$2),0,0,,1)))</f>
        <v>#N/A</v>
      </c>
    </row>
    <row r="3" spans="1:13" x14ac:dyDescent="0.3">
      <c r="A3">
        <v>1505</v>
      </c>
      <c r="B3">
        <v>13</v>
      </c>
      <c r="C3">
        <v>0</v>
      </c>
      <c r="D3">
        <v>2</v>
      </c>
      <c r="E3">
        <v>4</v>
      </c>
      <c r="F3" t="b">
        <f>TeamLadderPositions__3[[#This Row],[RoundNum]]=$H$1</f>
        <v>0</v>
      </c>
      <c r="I3">
        <v>13</v>
      </c>
      <c r="J3">
        <v>1</v>
      </c>
      <c r="K3">
        <v>2</v>
      </c>
      <c r="L3" t="e">
        <f ca="1"/>
        <v>#REF!</v>
      </c>
      <c r="M3" t="e">
        <f ca="1"/>
        <v>#N/A</v>
      </c>
    </row>
    <row r="4" spans="1:13" x14ac:dyDescent="0.3">
      <c r="A4">
        <v>1506</v>
      </c>
      <c r="B4">
        <v>6</v>
      </c>
      <c r="C4">
        <v>0</v>
      </c>
      <c r="D4">
        <v>3</v>
      </c>
      <c r="E4">
        <v>0</v>
      </c>
      <c r="F4" t="b">
        <f>TeamLadderPositions__3[[#This Row],[RoundNum]]=$H$1</f>
        <v>0</v>
      </c>
      <c r="I4">
        <v>17</v>
      </c>
      <c r="J4">
        <v>1</v>
      </c>
      <c r="K4">
        <v>3</v>
      </c>
      <c r="L4" t="e">
        <f ca="1"/>
        <v>#REF!</v>
      </c>
      <c r="M4" t="e">
        <f ca="1"/>
        <v>#N/A</v>
      </c>
    </row>
    <row r="5" spans="1:13" x14ac:dyDescent="0.3">
      <c r="A5">
        <v>1507</v>
      </c>
      <c r="B5">
        <v>8</v>
      </c>
      <c r="C5">
        <v>0</v>
      </c>
      <c r="D5">
        <v>4</v>
      </c>
      <c r="E5">
        <v>0</v>
      </c>
      <c r="F5" t="b">
        <f>TeamLadderPositions__3[[#This Row],[RoundNum]]=$H$1</f>
        <v>0</v>
      </c>
      <c r="I5">
        <v>7</v>
      </c>
      <c r="J5">
        <v>1</v>
      </c>
      <c r="K5">
        <v>4</v>
      </c>
      <c r="L5" t="e">
        <f ca="1"/>
        <v>#REF!</v>
      </c>
      <c r="M5" t="e">
        <f ca="1"/>
        <v>#N/A</v>
      </c>
    </row>
    <row r="6" spans="1:13" x14ac:dyDescent="0.3">
      <c r="A6">
        <v>1508</v>
      </c>
      <c r="B6">
        <v>18</v>
      </c>
      <c r="C6">
        <v>1</v>
      </c>
      <c r="D6">
        <v>1</v>
      </c>
      <c r="E6">
        <v>8</v>
      </c>
      <c r="F6" t="b">
        <f>TeamLadderPositions__3[[#This Row],[RoundNum]]=$H$1</f>
        <v>1</v>
      </c>
      <c r="I6">
        <v>1</v>
      </c>
      <c r="J6">
        <v>1</v>
      </c>
      <c r="K6">
        <v>5</v>
      </c>
      <c r="L6" t="e">
        <f ca="1"/>
        <v>#REF!</v>
      </c>
      <c r="M6" t="e">
        <f ca="1"/>
        <v>#N/A</v>
      </c>
    </row>
    <row r="7" spans="1:13" x14ac:dyDescent="0.3">
      <c r="A7">
        <v>1509</v>
      </c>
      <c r="B7">
        <v>13</v>
      </c>
      <c r="C7">
        <v>1</v>
      </c>
      <c r="D7">
        <v>2</v>
      </c>
      <c r="E7">
        <v>8</v>
      </c>
      <c r="F7" t="b">
        <f>TeamLadderPositions__3[[#This Row],[RoundNum]]=$H$1</f>
        <v>1</v>
      </c>
      <c r="I7">
        <v>8</v>
      </c>
      <c r="J7">
        <v>1</v>
      </c>
      <c r="K7">
        <v>6</v>
      </c>
      <c r="L7" t="e">
        <f ca="1"/>
        <v>#REF!</v>
      </c>
      <c r="M7" t="e">
        <f ca="1"/>
        <v>#N/A</v>
      </c>
    </row>
    <row r="8" spans="1:13" x14ac:dyDescent="0.3">
      <c r="A8">
        <v>1510</v>
      </c>
      <c r="B8">
        <v>17</v>
      </c>
      <c r="C8">
        <v>1</v>
      </c>
      <c r="D8">
        <v>3</v>
      </c>
      <c r="E8">
        <v>4</v>
      </c>
      <c r="F8" t="b">
        <f>TeamLadderPositions__3[[#This Row],[RoundNum]]=$H$1</f>
        <v>1</v>
      </c>
      <c r="I8">
        <v>11</v>
      </c>
      <c r="J8">
        <v>1</v>
      </c>
      <c r="K8">
        <v>7</v>
      </c>
      <c r="L8" t="e">
        <f ca="1"/>
        <v>#REF!</v>
      </c>
      <c r="M8" t="e">
        <f ca="1"/>
        <v>#N/A</v>
      </c>
    </row>
    <row r="9" spans="1:13" x14ac:dyDescent="0.3">
      <c r="A9">
        <v>1511</v>
      </c>
      <c r="B9">
        <v>7</v>
      </c>
      <c r="C9">
        <v>1</v>
      </c>
      <c r="D9">
        <v>4</v>
      </c>
      <c r="E9">
        <v>4</v>
      </c>
      <c r="F9" t="b">
        <f>TeamLadderPositions__3[[#This Row],[RoundNum]]=$H$1</f>
        <v>1</v>
      </c>
      <c r="I9">
        <v>12</v>
      </c>
      <c r="J9">
        <v>1</v>
      </c>
      <c r="K9">
        <v>8</v>
      </c>
      <c r="L9" t="e">
        <f ca="1"/>
        <v>#REF!</v>
      </c>
      <c r="M9" t="e">
        <f ca="1"/>
        <v>#N/A</v>
      </c>
    </row>
    <row r="10" spans="1:13" x14ac:dyDescent="0.3">
      <c r="A10">
        <v>1512</v>
      </c>
      <c r="B10">
        <v>1</v>
      </c>
      <c r="C10">
        <v>1</v>
      </c>
      <c r="D10">
        <v>5</v>
      </c>
      <c r="E10">
        <v>4</v>
      </c>
      <c r="F10" t="b">
        <f>TeamLadderPositions__3[[#This Row],[RoundNum]]=$H$1</f>
        <v>1</v>
      </c>
      <c r="I10">
        <v>5</v>
      </c>
      <c r="J10">
        <v>1</v>
      </c>
      <c r="K10">
        <v>9</v>
      </c>
      <c r="L10" t="e">
        <f ca="1"/>
        <v>#REF!</v>
      </c>
      <c r="M10" t="e">
        <f ca="1"/>
        <v>#N/A</v>
      </c>
    </row>
    <row r="11" spans="1:13" x14ac:dyDescent="0.3">
      <c r="A11">
        <v>1513</v>
      </c>
      <c r="B11">
        <v>8</v>
      </c>
      <c r="C11">
        <v>1</v>
      </c>
      <c r="D11">
        <v>6</v>
      </c>
      <c r="E11">
        <v>4</v>
      </c>
      <c r="F11" t="b">
        <f>TeamLadderPositions__3[[#This Row],[RoundNum]]=$H$1</f>
        <v>1</v>
      </c>
      <c r="I11">
        <v>16</v>
      </c>
      <c r="J11">
        <v>1</v>
      </c>
      <c r="K11">
        <v>10</v>
      </c>
      <c r="L11" t="e">
        <f ca="1"/>
        <v>#REF!</v>
      </c>
      <c r="M11" t="e">
        <f ca="1"/>
        <v>#N/A</v>
      </c>
    </row>
    <row r="12" spans="1:13" x14ac:dyDescent="0.3">
      <c r="A12">
        <v>1514</v>
      </c>
      <c r="B12">
        <v>11</v>
      </c>
      <c r="C12">
        <v>1</v>
      </c>
      <c r="D12">
        <v>7</v>
      </c>
      <c r="E12">
        <v>4</v>
      </c>
      <c r="F12" t="b">
        <f>TeamLadderPositions__3[[#This Row],[RoundNum]]=$H$1</f>
        <v>1</v>
      </c>
      <c r="I12">
        <v>6</v>
      </c>
      <c r="J12">
        <v>1</v>
      </c>
      <c r="K12">
        <v>11</v>
      </c>
      <c r="L12" t="e">
        <f ca="1"/>
        <v>#REF!</v>
      </c>
      <c r="M12" t="e">
        <f ca="1"/>
        <v>#N/A</v>
      </c>
    </row>
    <row r="13" spans="1:13" x14ac:dyDescent="0.3">
      <c r="A13">
        <v>1515</v>
      </c>
      <c r="B13">
        <v>12</v>
      </c>
      <c r="C13">
        <v>1</v>
      </c>
      <c r="D13">
        <v>8</v>
      </c>
      <c r="E13">
        <v>4</v>
      </c>
      <c r="F13" t="b">
        <f>TeamLadderPositions__3[[#This Row],[RoundNum]]=$H$1</f>
        <v>1</v>
      </c>
      <c r="I13">
        <v>15</v>
      </c>
      <c r="J13">
        <v>1</v>
      </c>
      <c r="K13">
        <v>12</v>
      </c>
      <c r="L13" t="e">
        <f ca="1"/>
        <v>#REF!</v>
      </c>
      <c r="M13" t="e">
        <f ca="1"/>
        <v>#N/A</v>
      </c>
    </row>
    <row r="14" spans="1:13" x14ac:dyDescent="0.3">
      <c r="A14">
        <v>1516</v>
      </c>
      <c r="B14">
        <v>5</v>
      </c>
      <c r="C14">
        <v>1</v>
      </c>
      <c r="D14">
        <v>9</v>
      </c>
      <c r="E14">
        <v>4</v>
      </c>
      <c r="F14" t="b">
        <f>TeamLadderPositions__3[[#This Row],[RoundNum]]=$H$1</f>
        <v>1</v>
      </c>
      <c r="I14">
        <v>9</v>
      </c>
      <c r="J14">
        <v>1</v>
      </c>
      <c r="K14">
        <v>13</v>
      </c>
      <c r="L14" t="e">
        <f ca="1"/>
        <v>#REF!</v>
      </c>
      <c r="M14" t="e">
        <f ca="1"/>
        <v>#N/A</v>
      </c>
    </row>
    <row r="15" spans="1:13" x14ac:dyDescent="0.3">
      <c r="A15">
        <v>1517</v>
      </c>
      <c r="B15">
        <v>16</v>
      </c>
      <c r="C15">
        <v>1</v>
      </c>
      <c r="D15">
        <v>10</v>
      </c>
      <c r="E15">
        <v>0</v>
      </c>
      <c r="F15" t="b">
        <f>TeamLadderPositions__3[[#This Row],[RoundNum]]=$H$1</f>
        <v>1</v>
      </c>
      <c r="I15">
        <v>10</v>
      </c>
      <c r="J15">
        <v>1</v>
      </c>
      <c r="K15">
        <v>14</v>
      </c>
      <c r="L15" t="e">
        <f ca="1"/>
        <v>#REF!</v>
      </c>
      <c r="M15" t="e">
        <f ca="1"/>
        <v>#N/A</v>
      </c>
    </row>
    <row r="16" spans="1:13" x14ac:dyDescent="0.3">
      <c r="A16">
        <v>1518</v>
      </c>
      <c r="B16">
        <v>6</v>
      </c>
      <c r="C16">
        <v>1</v>
      </c>
      <c r="D16">
        <v>11</v>
      </c>
      <c r="E16">
        <v>0</v>
      </c>
      <c r="F16" t="b">
        <f>TeamLadderPositions__3[[#This Row],[RoundNum]]=$H$1</f>
        <v>1</v>
      </c>
      <c r="I16">
        <v>14</v>
      </c>
      <c r="J16">
        <v>1</v>
      </c>
      <c r="K16">
        <v>15</v>
      </c>
      <c r="L16" t="e">
        <f ca="1"/>
        <v>#REF!</v>
      </c>
      <c r="M16" t="e">
        <f ca="1"/>
        <v>#N/A</v>
      </c>
    </row>
    <row r="17" spans="1:13" x14ac:dyDescent="0.3">
      <c r="A17">
        <v>1519</v>
      </c>
      <c r="B17">
        <v>15</v>
      </c>
      <c r="C17">
        <v>1</v>
      </c>
      <c r="D17">
        <v>12</v>
      </c>
      <c r="E17">
        <v>0</v>
      </c>
      <c r="F17" t="b">
        <f>TeamLadderPositions__3[[#This Row],[RoundNum]]=$H$1</f>
        <v>1</v>
      </c>
      <c r="I17">
        <v>4</v>
      </c>
      <c r="J17">
        <v>1</v>
      </c>
      <c r="K17">
        <v>16</v>
      </c>
      <c r="L17" t="e">
        <f ca="1"/>
        <v>#REF!</v>
      </c>
      <c r="M17" t="e">
        <f ca="1"/>
        <v>#N/A</v>
      </c>
    </row>
    <row r="18" spans="1:13" x14ac:dyDescent="0.3">
      <c r="A18">
        <v>1520</v>
      </c>
      <c r="B18">
        <v>9</v>
      </c>
      <c r="C18">
        <v>1</v>
      </c>
      <c r="D18">
        <v>13</v>
      </c>
      <c r="E18">
        <v>0</v>
      </c>
      <c r="F18" t="b">
        <f>TeamLadderPositions__3[[#This Row],[RoundNum]]=$H$1</f>
        <v>1</v>
      </c>
      <c r="I18">
        <v>3</v>
      </c>
      <c r="J18">
        <v>1</v>
      </c>
      <c r="K18">
        <v>17</v>
      </c>
      <c r="L18" t="e">
        <f ca="1"/>
        <v>#REF!</v>
      </c>
      <c r="M18" t="e">
        <f ca="1"/>
        <v>#N/A</v>
      </c>
    </row>
    <row r="19" spans="1:13" x14ac:dyDescent="0.3">
      <c r="A19">
        <v>1521</v>
      </c>
      <c r="B19">
        <v>10</v>
      </c>
      <c r="C19">
        <v>1</v>
      </c>
      <c r="D19">
        <v>14</v>
      </c>
      <c r="E19">
        <v>0</v>
      </c>
      <c r="F19" t="b">
        <f>TeamLadderPositions__3[[#This Row],[RoundNum]]=$H$1</f>
        <v>1</v>
      </c>
      <c r="I19">
        <v>2</v>
      </c>
      <c r="J19">
        <v>1</v>
      </c>
      <c r="K19">
        <v>18</v>
      </c>
      <c r="L19" t="e">
        <f ca="1"/>
        <v>#REF!</v>
      </c>
      <c r="M19" t="e">
        <f ca="1"/>
        <v>#N/A</v>
      </c>
    </row>
    <row r="20" spans="1:13" x14ac:dyDescent="0.3">
      <c r="A20">
        <v>1522</v>
      </c>
      <c r="B20">
        <v>14</v>
      </c>
      <c r="C20">
        <v>1</v>
      </c>
      <c r="D20">
        <v>15</v>
      </c>
      <c r="E20">
        <v>0</v>
      </c>
      <c r="F20" t="b">
        <f>TeamLadderPositions__3[[#This Row],[RoundNum]]=$H$1</f>
        <v>1</v>
      </c>
    </row>
    <row r="21" spans="1:13" x14ac:dyDescent="0.3">
      <c r="A21">
        <v>1523</v>
      </c>
      <c r="B21">
        <v>4</v>
      </c>
      <c r="C21">
        <v>1</v>
      </c>
      <c r="D21">
        <v>16</v>
      </c>
      <c r="E21">
        <v>0</v>
      </c>
      <c r="F21" t="b">
        <f>TeamLadderPositions__3[[#This Row],[RoundNum]]=$H$1</f>
        <v>1</v>
      </c>
    </row>
    <row r="22" spans="1:13" x14ac:dyDescent="0.3">
      <c r="A22">
        <v>1524</v>
      </c>
      <c r="B22">
        <v>3</v>
      </c>
      <c r="C22">
        <v>1</v>
      </c>
      <c r="D22">
        <v>17</v>
      </c>
      <c r="E22">
        <v>0</v>
      </c>
      <c r="F22" t="b">
        <f>TeamLadderPositions__3[[#This Row],[RoundNum]]=$H$1</f>
        <v>1</v>
      </c>
    </row>
    <row r="23" spans="1:13" x14ac:dyDescent="0.3">
      <c r="A23">
        <v>1525</v>
      </c>
      <c r="B23">
        <v>2</v>
      </c>
      <c r="C23">
        <v>1</v>
      </c>
      <c r="D23">
        <v>18</v>
      </c>
      <c r="E23">
        <v>0</v>
      </c>
      <c r="F23" t="b">
        <f>TeamLadderPositions__3[[#This Row],[RoundNum]]=$H$1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F0326-5BBC-4CE4-945D-A73B512C4A96}">
  <sheetPr codeName="Sheet28"/>
  <dimension ref="A1:AK23"/>
  <sheetViews>
    <sheetView topLeftCell="O1" workbookViewId="0"/>
  </sheetViews>
  <sheetFormatPr defaultRowHeight="14.4" x14ac:dyDescent="0.3"/>
  <cols>
    <col min="1" max="1" width="15.5546875" bestFit="1" customWidth="1"/>
    <col min="2" max="2" width="9.6640625" bestFit="1" customWidth="1"/>
    <col min="3" max="3" width="12.88671875" bestFit="1" customWidth="1"/>
    <col min="4" max="4" width="12" bestFit="1" customWidth="1"/>
    <col min="5" max="5" width="19" bestFit="1" customWidth="1"/>
    <col min="6" max="6" width="9.44140625" bestFit="1" customWidth="1"/>
    <col min="7" max="7" width="20.33203125" customWidth="1"/>
  </cols>
  <sheetData>
    <row r="1" spans="1:37" x14ac:dyDescent="0.3">
      <c r="A1" s="1" t="s">
        <v>422</v>
      </c>
      <c r="B1" t="s">
        <v>71</v>
      </c>
      <c r="C1" t="s">
        <v>423</v>
      </c>
      <c r="D1" t="s">
        <v>424</v>
      </c>
      <c r="E1" t="s">
        <v>425</v>
      </c>
      <c r="F1" t="s">
        <v>426</v>
      </c>
      <c r="H1">
        <f>MAX(TeamLadderPositions__32[RoundNum])</f>
        <v>1</v>
      </c>
      <c r="I1" t="s">
        <v>71</v>
      </c>
      <c r="K1" t="s">
        <v>424</v>
      </c>
      <c r="M1" cm="1">
        <f t="array" ref="M1:AK1">TRANSPOSE(_xlfn._xlws.SORT(_xlfn.UNIQUE([1]!Matches__2[RoundNum])))</f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">
      <c r="A2">
        <v>1504</v>
      </c>
      <c r="B2">
        <v>18</v>
      </c>
      <c r="C2">
        <v>0</v>
      </c>
      <c r="D2">
        <v>1</v>
      </c>
      <c r="E2">
        <v>4</v>
      </c>
      <c r="F2" t="b">
        <f>TeamLadderPositions__32[[#This Row],[RoundNum]]=$H$1</f>
        <v>0</v>
      </c>
      <c r="I2" cm="1">
        <f t="array" ref="I2:K19">_xlfn._xlws.FILTER(TeamLadderPositions__32[[TeamID]:[LadderPos]],TeamLadderPositions__32[Include])</f>
        <v>18</v>
      </c>
      <c r="J2">
        <v>1</v>
      </c>
      <c r="K2">
        <v>1</v>
      </c>
      <c r="L2" t="str" cm="1">
        <f t="array" aca="1" ref="L2:L19" ca="1">_xlfn.XLOOKUP(OFFSET(_xlfn.ANCHORARRAY($I$2),0,0,,1),[1]!Teams[TeamID],[1]!Teams[TeamAbbrev],,0)</f>
        <v>GWS</v>
      </c>
      <c r="M2" cm="1">
        <f t="array" aca="1" ref="M2:AK19" ca="1">IF(_xlfn.MAXIFS(TeamLadderPositions__32[LadderPos],TeamLadderPositions__32[RoundNum],_xlfn.ANCHORARRAY($M$1),TeamLadderPositions__32[TeamID],OFFSET(_xlfn.ANCHORARRAY($I$2),0,0,,1))=0,NA(),_xlfn.MAXIFS(TeamLadderPositions__32[LadderPos],TeamLadderPositions__32[RoundNum],_xlfn.ANCHORARRAY($M$1),TeamLadderPositions__32[TeamID],OFFSET(_xlfn.ANCHORARRAY($I$2),0,0,,1)))</f>
        <v>1</v>
      </c>
      <c r="N2">
        <f ca="1"/>
        <v>1</v>
      </c>
      <c r="O2" t="e">
        <f ca="1"/>
        <v>#N/A</v>
      </c>
      <c r="P2" t="e">
        <f ca="1"/>
        <v>#N/A</v>
      </c>
      <c r="Q2" t="e">
        <f ca="1"/>
        <v>#N/A</v>
      </c>
      <c r="R2" t="e">
        <f ca="1"/>
        <v>#N/A</v>
      </c>
      <c r="S2" t="e">
        <f ca="1"/>
        <v>#N/A</v>
      </c>
      <c r="T2" t="e">
        <f ca="1"/>
        <v>#N/A</v>
      </c>
      <c r="U2" t="e">
        <f ca="1"/>
        <v>#N/A</v>
      </c>
      <c r="V2" t="e">
        <f ca="1"/>
        <v>#N/A</v>
      </c>
      <c r="W2" t="e">
        <f ca="1"/>
        <v>#N/A</v>
      </c>
      <c r="X2" t="e">
        <f ca="1"/>
        <v>#N/A</v>
      </c>
      <c r="Y2" t="e">
        <f ca="1"/>
        <v>#N/A</v>
      </c>
      <c r="Z2" t="e">
        <f ca="1"/>
        <v>#N/A</v>
      </c>
      <c r="AA2" t="e">
        <f ca="1"/>
        <v>#N/A</v>
      </c>
      <c r="AB2" t="e">
        <f ca="1"/>
        <v>#N/A</v>
      </c>
      <c r="AC2" t="e">
        <f ca="1"/>
        <v>#N/A</v>
      </c>
      <c r="AD2" t="e">
        <f ca="1"/>
        <v>#N/A</v>
      </c>
      <c r="AE2" t="e">
        <f ca="1"/>
        <v>#N/A</v>
      </c>
      <c r="AF2" t="e">
        <f ca="1"/>
        <v>#N/A</v>
      </c>
      <c r="AG2" t="e">
        <f ca="1"/>
        <v>#N/A</v>
      </c>
      <c r="AH2" t="e">
        <f ca="1"/>
        <v>#N/A</v>
      </c>
      <c r="AI2" t="e">
        <f ca="1"/>
        <v>#N/A</v>
      </c>
      <c r="AJ2" t="e">
        <f ca="1"/>
        <v>#N/A</v>
      </c>
      <c r="AK2" t="e">
        <f ca="1"/>
        <v>#N/A</v>
      </c>
    </row>
    <row r="3" spans="1:37" x14ac:dyDescent="0.3">
      <c r="A3">
        <v>1505</v>
      </c>
      <c r="B3">
        <v>13</v>
      </c>
      <c r="C3">
        <v>0</v>
      </c>
      <c r="D3">
        <v>2</v>
      </c>
      <c r="E3">
        <v>4</v>
      </c>
      <c r="F3" t="b">
        <f>TeamLadderPositions__32[[#This Row],[RoundNum]]=$H$1</f>
        <v>0</v>
      </c>
      <c r="I3">
        <v>13</v>
      </c>
      <c r="J3">
        <v>1</v>
      </c>
      <c r="K3">
        <v>2</v>
      </c>
      <c r="L3" t="str">
        <f ca="1"/>
        <v>HAW</v>
      </c>
      <c r="M3">
        <f ca="1"/>
        <v>2</v>
      </c>
      <c r="N3">
        <f ca="1"/>
        <v>2</v>
      </c>
      <c r="O3" t="e">
        <f ca="1"/>
        <v>#N/A</v>
      </c>
      <c r="P3" t="e">
        <f ca="1"/>
        <v>#N/A</v>
      </c>
      <c r="Q3" t="e">
        <f ca="1"/>
        <v>#N/A</v>
      </c>
      <c r="R3" t="e">
        <f ca="1"/>
        <v>#N/A</v>
      </c>
      <c r="S3" t="e">
        <f ca="1"/>
        <v>#N/A</v>
      </c>
      <c r="T3" t="e">
        <f ca="1"/>
        <v>#N/A</v>
      </c>
      <c r="U3" t="e">
        <f ca="1"/>
        <v>#N/A</v>
      </c>
      <c r="V3" t="e">
        <f ca="1"/>
        <v>#N/A</v>
      </c>
      <c r="W3" t="e">
        <f ca="1"/>
        <v>#N/A</v>
      </c>
      <c r="X3" t="e">
        <f ca="1"/>
        <v>#N/A</v>
      </c>
      <c r="Y3" t="e">
        <f ca="1"/>
        <v>#N/A</v>
      </c>
      <c r="Z3" t="e">
        <f ca="1"/>
        <v>#N/A</v>
      </c>
      <c r="AA3" t="e">
        <f ca="1"/>
        <v>#N/A</v>
      </c>
      <c r="AB3" t="e">
        <f ca="1"/>
        <v>#N/A</v>
      </c>
      <c r="AC3" t="e">
        <f ca="1"/>
        <v>#N/A</v>
      </c>
      <c r="AD3" t="e">
        <f ca="1"/>
        <v>#N/A</v>
      </c>
      <c r="AE3" t="e">
        <f ca="1"/>
        <v>#N/A</v>
      </c>
      <c r="AF3" t="e">
        <f ca="1"/>
        <v>#N/A</v>
      </c>
      <c r="AG3" t="e">
        <f ca="1"/>
        <v>#N/A</v>
      </c>
      <c r="AH3" t="e">
        <f ca="1"/>
        <v>#N/A</v>
      </c>
      <c r="AI3" t="e">
        <f ca="1"/>
        <v>#N/A</v>
      </c>
      <c r="AJ3" t="e">
        <f ca="1"/>
        <v>#N/A</v>
      </c>
      <c r="AK3" t="e">
        <f ca="1"/>
        <v>#N/A</v>
      </c>
    </row>
    <row r="4" spans="1:37" x14ac:dyDescent="0.3">
      <c r="A4">
        <v>1506</v>
      </c>
      <c r="B4">
        <v>6</v>
      </c>
      <c r="C4">
        <v>0</v>
      </c>
      <c r="D4">
        <v>3</v>
      </c>
      <c r="E4">
        <v>0</v>
      </c>
      <c r="F4" t="b">
        <f>TeamLadderPositions__32[[#This Row],[RoundNum]]=$H$1</f>
        <v>0</v>
      </c>
      <c r="I4">
        <v>17</v>
      </c>
      <c r="J4">
        <v>1</v>
      </c>
      <c r="K4">
        <v>3</v>
      </c>
      <c r="L4" t="str">
        <f ca="1"/>
        <v>GCS</v>
      </c>
      <c r="M4" t="e">
        <f ca="1"/>
        <v>#N/A</v>
      </c>
      <c r="N4">
        <f ca="1"/>
        <v>3</v>
      </c>
      <c r="O4" t="e">
        <f ca="1"/>
        <v>#N/A</v>
      </c>
      <c r="P4" t="e">
        <f ca="1"/>
        <v>#N/A</v>
      </c>
      <c r="Q4" t="e">
        <f ca="1"/>
        <v>#N/A</v>
      </c>
      <c r="R4" t="e">
        <f ca="1"/>
        <v>#N/A</v>
      </c>
      <c r="S4" t="e">
        <f ca="1"/>
        <v>#N/A</v>
      </c>
      <c r="T4" t="e">
        <f ca="1"/>
        <v>#N/A</v>
      </c>
      <c r="U4" t="e">
        <f ca="1"/>
        <v>#N/A</v>
      </c>
      <c r="V4" t="e">
        <f ca="1"/>
        <v>#N/A</v>
      </c>
      <c r="W4" t="e">
        <f ca="1"/>
        <v>#N/A</v>
      </c>
      <c r="X4" t="e">
        <f ca="1"/>
        <v>#N/A</v>
      </c>
      <c r="Y4" t="e">
        <f ca="1"/>
        <v>#N/A</v>
      </c>
      <c r="Z4" t="e">
        <f ca="1"/>
        <v>#N/A</v>
      </c>
      <c r="AA4" t="e">
        <f ca="1"/>
        <v>#N/A</v>
      </c>
      <c r="AB4" t="e">
        <f ca="1"/>
        <v>#N/A</v>
      </c>
      <c r="AC4" t="e">
        <f ca="1"/>
        <v>#N/A</v>
      </c>
      <c r="AD4" t="e">
        <f ca="1"/>
        <v>#N/A</v>
      </c>
      <c r="AE4" t="e">
        <f ca="1"/>
        <v>#N/A</v>
      </c>
      <c r="AF4" t="e">
        <f ca="1"/>
        <v>#N/A</v>
      </c>
      <c r="AG4" t="e">
        <f ca="1"/>
        <v>#N/A</v>
      </c>
      <c r="AH4" t="e">
        <f ca="1"/>
        <v>#N/A</v>
      </c>
      <c r="AI4" t="e">
        <f ca="1"/>
        <v>#N/A</v>
      </c>
      <c r="AJ4" t="e">
        <f ca="1"/>
        <v>#N/A</v>
      </c>
      <c r="AK4" t="e">
        <f ca="1"/>
        <v>#N/A</v>
      </c>
    </row>
    <row r="5" spans="1:37" x14ac:dyDescent="0.3">
      <c r="A5">
        <v>1507</v>
      </c>
      <c r="B5">
        <v>8</v>
      </c>
      <c r="C5">
        <v>0</v>
      </c>
      <c r="D5">
        <v>4</v>
      </c>
      <c r="E5">
        <v>0</v>
      </c>
      <c r="F5" t="b">
        <f>TeamLadderPositions__32[[#This Row],[RoundNum]]=$H$1</f>
        <v>0</v>
      </c>
      <c r="I5">
        <v>7</v>
      </c>
      <c r="J5">
        <v>1</v>
      </c>
      <c r="K5">
        <v>4</v>
      </c>
      <c r="L5" t="str">
        <f ca="1"/>
        <v>GEE</v>
      </c>
      <c r="M5" t="e">
        <f ca="1"/>
        <v>#N/A</v>
      </c>
      <c r="N5">
        <f ca="1"/>
        <v>4</v>
      </c>
      <c r="O5" t="e">
        <f ca="1"/>
        <v>#N/A</v>
      </c>
      <c r="P5" t="e">
        <f ca="1"/>
        <v>#N/A</v>
      </c>
      <c r="Q5" t="e">
        <f ca="1"/>
        <v>#N/A</v>
      </c>
      <c r="R5" t="e">
        <f ca="1"/>
        <v>#N/A</v>
      </c>
      <c r="S5" t="e">
        <f ca="1"/>
        <v>#N/A</v>
      </c>
      <c r="T5" t="e">
        <f ca="1"/>
        <v>#N/A</v>
      </c>
      <c r="U5" t="e">
        <f ca="1"/>
        <v>#N/A</v>
      </c>
      <c r="V5" t="e">
        <f ca="1"/>
        <v>#N/A</v>
      </c>
      <c r="W5" t="e">
        <f ca="1"/>
        <v>#N/A</v>
      </c>
      <c r="X5" t="e">
        <f ca="1"/>
        <v>#N/A</v>
      </c>
      <c r="Y5" t="e">
        <f ca="1"/>
        <v>#N/A</v>
      </c>
      <c r="Z5" t="e">
        <f ca="1"/>
        <v>#N/A</v>
      </c>
      <c r="AA5" t="e">
        <f ca="1"/>
        <v>#N/A</v>
      </c>
      <c r="AB5" t="e">
        <f ca="1"/>
        <v>#N/A</v>
      </c>
      <c r="AC5" t="e">
        <f ca="1"/>
        <v>#N/A</v>
      </c>
      <c r="AD5" t="e">
        <f ca="1"/>
        <v>#N/A</v>
      </c>
      <c r="AE5" t="e">
        <f ca="1"/>
        <v>#N/A</v>
      </c>
      <c r="AF5" t="e">
        <f ca="1"/>
        <v>#N/A</v>
      </c>
      <c r="AG5" t="e">
        <f ca="1"/>
        <v>#N/A</v>
      </c>
      <c r="AH5" t="e">
        <f ca="1"/>
        <v>#N/A</v>
      </c>
      <c r="AI5" t="e">
        <f ca="1"/>
        <v>#N/A</v>
      </c>
      <c r="AJ5" t="e">
        <f ca="1"/>
        <v>#N/A</v>
      </c>
      <c r="AK5" t="e">
        <f ca="1"/>
        <v>#N/A</v>
      </c>
    </row>
    <row r="6" spans="1:37" x14ac:dyDescent="0.3">
      <c r="A6">
        <v>1508</v>
      </c>
      <c r="B6">
        <v>18</v>
      </c>
      <c r="C6">
        <v>1</v>
      </c>
      <c r="D6">
        <v>1</v>
      </c>
      <c r="E6">
        <v>8</v>
      </c>
      <c r="F6" t="b">
        <f>TeamLadderPositions__32[[#This Row],[RoundNum]]=$H$1</f>
        <v>1</v>
      </c>
      <c r="I6">
        <v>1</v>
      </c>
      <c r="J6">
        <v>1</v>
      </c>
      <c r="K6">
        <v>5</v>
      </c>
      <c r="L6" t="str">
        <f ca="1"/>
        <v>ACR</v>
      </c>
      <c r="M6" t="e">
        <f ca="1"/>
        <v>#N/A</v>
      </c>
      <c r="N6">
        <f ca="1"/>
        <v>5</v>
      </c>
      <c r="O6" t="e">
        <f ca="1"/>
        <v>#N/A</v>
      </c>
      <c r="P6" t="e">
        <f ca="1"/>
        <v>#N/A</v>
      </c>
      <c r="Q6" t="e">
        <f ca="1"/>
        <v>#N/A</v>
      </c>
      <c r="R6" t="e">
        <f ca="1"/>
        <v>#N/A</v>
      </c>
      <c r="S6" t="e">
        <f ca="1"/>
        <v>#N/A</v>
      </c>
      <c r="T6" t="e">
        <f ca="1"/>
        <v>#N/A</v>
      </c>
      <c r="U6" t="e">
        <f ca="1"/>
        <v>#N/A</v>
      </c>
      <c r="V6" t="e">
        <f ca="1"/>
        <v>#N/A</v>
      </c>
      <c r="W6" t="e">
        <f ca="1"/>
        <v>#N/A</v>
      </c>
      <c r="X6" t="e">
        <f ca="1"/>
        <v>#N/A</v>
      </c>
      <c r="Y6" t="e">
        <f ca="1"/>
        <v>#N/A</v>
      </c>
      <c r="Z6" t="e">
        <f ca="1"/>
        <v>#N/A</v>
      </c>
      <c r="AA6" t="e">
        <f ca="1"/>
        <v>#N/A</v>
      </c>
      <c r="AB6" t="e">
        <f ca="1"/>
        <v>#N/A</v>
      </c>
      <c r="AC6" t="e">
        <f ca="1"/>
        <v>#N/A</v>
      </c>
      <c r="AD6" t="e">
        <f ca="1"/>
        <v>#N/A</v>
      </c>
      <c r="AE6" t="e">
        <f ca="1"/>
        <v>#N/A</v>
      </c>
      <c r="AF6" t="e">
        <f ca="1"/>
        <v>#N/A</v>
      </c>
      <c r="AG6" t="e">
        <f ca="1"/>
        <v>#N/A</v>
      </c>
      <c r="AH6" t="e">
        <f ca="1"/>
        <v>#N/A</v>
      </c>
      <c r="AI6" t="e">
        <f ca="1"/>
        <v>#N/A</v>
      </c>
      <c r="AJ6" t="e">
        <f ca="1"/>
        <v>#N/A</v>
      </c>
      <c r="AK6" t="e">
        <f ca="1"/>
        <v>#N/A</v>
      </c>
    </row>
    <row r="7" spans="1:37" x14ac:dyDescent="0.3">
      <c r="A7">
        <v>1509</v>
      </c>
      <c r="B7">
        <v>13</v>
      </c>
      <c r="C7">
        <v>1</v>
      </c>
      <c r="D7">
        <v>2</v>
      </c>
      <c r="E7">
        <v>8</v>
      </c>
      <c r="F7" t="b">
        <f>TeamLadderPositions__32[[#This Row],[RoundNum]]=$H$1</f>
        <v>1</v>
      </c>
      <c r="I7">
        <v>8</v>
      </c>
      <c r="J7">
        <v>1</v>
      </c>
      <c r="K7">
        <v>6</v>
      </c>
      <c r="L7" t="str">
        <f ca="1"/>
        <v>COL</v>
      </c>
      <c r="M7">
        <f ca="1"/>
        <v>4</v>
      </c>
      <c r="N7">
        <f ca="1"/>
        <v>6</v>
      </c>
      <c r="O7" t="e">
        <f ca="1"/>
        <v>#N/A</v>
      </c>
      <c r="P7" t="e">
        <f ca="1"/>
        <v>#N/A</v>
      </c>
      <c r="Q7" t="e">
        <f ca="1"/>
        <v>#N/A</v>
      </c>
      <c r="R7" t="e">
        <f ca="1"/>
        <v>#N/A</v>
      </c>
      <c r="S7" t="e">
        <f ca="1"/>
        <v>#N/A</v>
      </c>
      <c r="T7" t="e">
        <f ca="1"/>
        <v>#N/A</v>
      </c>
      <c r="U7" t="e">
        <f ca="1"/>
        <v>#N/A</v>
      </c>
      <c r="V7" t="e">
        <f ca="1"/>
        <v>#N/A</v>
      </c>
      <c r="W7" t="e">
        <f ca="1"/>
        <v>#N/A</v>
      </c>
      <c r="X7" t="e">
        <f ca="1"/>
        <v>#N/A</v>
      </c>
      <c r="Y7" t="e">
        <f ca="1"/>
        <v>#N/A</v>
      </c>
      <c r="Z7" t="e">
        <f ca="1"/>
        <v>#N/A</v>
      </c>
      <c r="AA7" t="e">
        <f ca="1"/>
        <v>#N/A</v>
      </c>
      <c r="AB7" t="e">
        <f ca="1"/>
        <v>#N/A</v>
      </c>
      <c r="AC7" t="e">
        <f ca="1"/>
        <v>#N/A</v>
      </c>
      <c r="AD7" t="e">
        <f ca="1"/>
        <v>#N/A</v>
      </c>
      <c r="AE7" t="e">
        <f ca="1"/>
        <v>#N/A</v>
      </c>
      <c r="AF7" t="e">
        <f ca="1"/>
        <v>#N/A</v>
      </c>
      <c r="AG7" t="e">
        <f ca="1"/>
        <v>#N/A</v>
      </c>
      <c r="AH7" t="e">
        <f ca="1"/>
        <v>#N/A</v>
      </c>
      <c r="AI7" t="e">
        <f ca="1"/>
        <v>#N/A</v>
      </c>
      <c r="AJ7" t="e">
        <f ca="1"/>
        <v>#N/A</v>
      </c>
      <c r="AK7" t="e">
        <f ca="1"/>
        <v>#N/A</v>
      </c>
    </row>
    <row r="8" spans="1:37" x14ac:dyDescent="0.3">
      <c r="A8">
        <v>1510</v>
      </c>
      <c r="B8">
        <v>17</v>
      </c>
      <c r="C8">
        <v>1</v>
      </c>
      <c r="D8">
        <v>3</v>
      </c>
      <c r="E8">
        <v>4</v>
      </c>
      <c r="F8" t="b">
        <f>TeamLadderPositions__32[[#This Row],[RoundNum]]=$H$1</f>
        <v>1</v>
      </c>
      <c r="I8">
        <v>11</v>
      </c>
      <c r="J8">
        <v>1</v>
      </c>
      <c r="K8">
        <v>7</v>
      </c>
      <c r="L8" t="str">
        <f ca="1"/>
        <v>RIC</v>
      </c>
      <c r="M8" t="e">
        <f ca="1"/>
        <v>#N/A</v>
      </c>
      <c r="N8">
        <f ca="1"/>
        <v>7</v>
      </c>
      <c r="O8" t="e">
        <f ca="1"/>
        <v>#N/A</v>
      </c>
      <c r="P8" t="e">
        <f ca="1"/>
        <v>#N/A</v>
      </c>
      <c r="Q8" t="e">
        <f ca="1"/>
        <v>#N/A</v>
      </c>
      <c r="R8" t="e">
        <f ca="1"/>
        <v>#N/A</v>
      </c>
      <c r="S8" t="e">
        <f ca="1"/>
        <v>#N/A</v>
      </c>
      <c r="T8" t="e">
        <f ca="1"/>
        <v>#N/A</v>
      </c>
      <c r="U8" t="e">
        <f ca="1"/>
        <v>#N/A</v>
      </c>
      <c r="V8" t="e">
        <f ca="1"/>
        <v>#N/A</v>
      </c>
      <c r="W8" t="e">
        <f ca="1"/>
        <v>#N/A</v>
      </c>
      <c r="X8" t="e">
        <f ca="1"/>
        <v>#N/A</v>
      </c>
      <c r="Y8" t="e">
        <f ca="1"/>
        <v>#N/A</v>
      </c>
      <c r="Z8" t="e">
        <f ca="1"/>
        <v>#N/A</v>
      </c>
      <c r="AA8" t="e">
        <f ca="1"/>
        <v>#N/A</v>
      </c>
      <c r="AB8" t="e">
        <f ca="1"/>
        <v>#N/A</v>
      </c>
      <c r="AC8" t="e">
        <f ca="1"/>
        <v>#N/A</v>
      </c>
      <c r="AD8" t="e">
        <f ca="1"/>
        <v>#N/A</v>
      </c>
      <c r="AE8" t="e">
        <f ca="1"/>
        <v>#N/A</v>
      </c>
      <c r="AF8" t="e">
        <f ca="1"/>
        <v>#N/A</v>
      </c>
      <c r="AG8" t="e">
        <f ca="1"/>
        <v>#N/A</v>
      </c>
      <c r="AH8" t="e">
        <f ca="1"/>
        <v>#N/A</v>
      </c>
      <c r="AI8" t="e">
        <f ca="1"/>
        <v>#N/A</v>
      </c>
      <c r="AJ8" t="e">
        <f ca="1"/>
        <v>#N/A</v>
      </c>
      <c r="AK8" t="e">
        <f ca="1"/>
        <v>#N/A</v>
      </c>
    </row>
    <row r="9" spans="1:37" x14ac:dyDescent="0.3">
      <c r="A9">
        <v>1511</v>
      </c>
      <c r="B9">
        <v>7</v>
      </c>
      <c r="C9">
        <v>1</v>
      </c>
      <c r="D9">
        <v>4</v>
      </c>
      <c r="E9">
        <v>4</v>
      </c>
      <c r="F9" t="b">
        <f>TeamLadderPositions__32[[#This Row],[RoundNum]]=$H$1</f>
        <v>1</v>
      </c>
      <c r="I9">
        <v>12</v>
      </c>
      <c r="J9">
        <v>1</v>
      </c>
      <c r="K9">
        <v>8</v>
      </c>
      <c r="L9" t="str">
        <f ca="1"/>
        <v>WBG</v>
      </c>
      <c r="M9" t="e">
        <f ca="1"/>
        <v>#N/A</v>
      </c>
      <c r="N9">
        <f ca="1"/>
        <v>8</v>
      </c>
      <c r="O9" t="e">
        <f ca="1"/>
        <v>#N/A</v>
      </c>
      <c r="P9" t="e">
        <f ca="1"/>
        <v>#N/A</v>
      </c>
      <c r="Q9" t="e">
        <f ca="1"/>
        <v>#N/A</v>
      </c>
      <c r="R9" t="e">
        <f ca="1"/>
        <v>#N/A</v>
      </c>
      <c r="S9" t="e">
        <f ca="1"/>
        <v>#N/A</v>
      </c>
      <c r="T9" t="e">
        <f ca="1"/>
        <v>#N/A</v>
      </c>
      <c r="U9" t="e">
        <f ca="1"/>
        <v>#N/A</v>
      </c>
      <c r="V9" t="e">
        <f ca="1"/>
        <v>#N/A</v>
      </c>
      <c r="W9" t="e">
        <f ca="1"/>
        <v>#N/A</v>
      </c>
      <c r="X9" t="e">
        <f ca="1"/>
        <v>#N/A</v>
      </c>
      <c r="Y9" t="e">
        <f ca="1"/>
        <v>#N/A</v>
      </c>
      <c r="Z9" t="e">
        <f ca="1"/>
        <v>#N/A</v>
      </c>
      <c r="AA9" t="e">
        <f ca="1"/>
        <v>#N/A</v>
      </c>
      <c r="AB9" t="e">
        <f ca="1"/>
        <v>#N/A</v>
      </c>
      <c r="AC9" t="e">
        <f ca="1"/>
        <v>#N/A</v>
      </c>
      <c r="AD9" t="e">
        <f ca="1"/>
        <v>#N/A</v>
      </c>
      <c r="AE9" t="e">
        <f ca="1"/>
        <v>#N/A</v>
      </c>
      <c r="AF9" t="e">
        <f ca="1"/>
        <v>#N/A</v>
      </c>
      <c r="AG9" t="e">
        <f ca="1"/>
        <v>#N/A</v>
      </c>
      <c r="AH9" t="e">
        <f ca="1"/>
        <v>#N/A</v>
      </c>
      <c r="AI9" t="e">
        <f ca="1"/>
        <v>#N/A</v>
      </c>
      <c r="AJ9" t="e">
        <f ca="1"/>
        <v>#N/A</v>
      </c>
      <c r="AK9" t="e">
        <f ca="1"/>
        <v>#N/A</v>
      </c>
    </row>
    <row r="10" spans="1:37" x14ac:dyDescent="0.3">
      <c r="A10">
        <v>1512</v>
      </c>
      <c r="B10">
        <v>1</v>
      </c>
      <c r="C10">
        <v>1</v>
      </c>
      <c r="D10">
        <v>5</v>
      </c>
      <c r="E10">
        <v>4</v>
      </c>
      <c r="F10" t="b">
        <f>TeamLadderPositions__32[[#This Row],[RoundNum]]=$H$1</f>
        <v>1</v>
      </c>
      <c r="I10">
        <v>5</v>
      </c>
      <c r="J10">
        <v>1</v>
      </c>
      <c r="K10">
        <v>9</v>
      </c>
      <c r="L10" t="str">
        <f ca="1"/>
        <v>BRL</v>
      </c>
      <c r="M10" t="e">
        <f ca="1"/>
        <v>#N/A</v>
      </c>
      <c r="N10">
        <f ca="1"/>
        <v>9</v>
      </c>
      <c r="O10" t="e">
        <f ca="1"/>
        <v>#N/A</v>
      </c>
      <c r="P10" t="e">
        <f ca="1"/>
        <v>#N/A</v>
      </c>
      <c r="Q10" t="e">
        <f ca="1"/>
        <v>#N/A</v>
      </c>
      <c r="R10" t="e">
        <f ca="1"/>
        <v>#N/A</v>
      </c>
      <c r="S10" t="e">
        <f ca="1"/>
        <v>#N/A</v>
      </c>
      <c r="T10" t="e">
        <f ca="1"/>
        <v>#N/A</v>
      </c>
      <c r="U10" t="e">
        <f ca="1"/>
        <v>#N/A</v>
      </c>
      <c r="V10" t="e">
        <f ca="1"/>
        <v>#N/A</v>
      </c>
      <c r="W10" t="e">
        <f ca="1"/>
        <v>#N/A</v>
      </c>
      <c r="X10" t="e">
        <f ca="1"/>
        <v>#N/A</v>
      </c>
      <c r="Y10" t="e">
        <f ca="1"/>
        <v>#N/A</v>
      </c>
      <c r="Z10" t="e">
        <f ca="1"/>
        <v>#N/A</v>
      </c>
      <c r="AA10" t="e">
        <f ca="1"/>
        <v>#N/A</v>
      </c>
      <c r="AB10" t="e">
        <f ca="1"/>
        <v>#N/A</v>
      </c>
      <c r="AC10" t="e">
        <f ca="1"/>
        <v>#N/A</v>
      </c>
      <c r="AD10" t="e">
        <f ca="1"/>
        <v>#N/A</v>
      </c>
      <c r="AE10" t="e">
        <f ca="1"/>
        <v>#N/A</v>
      </c>
      <c r="AF10" t="e">
        <f ca="1"/>
        <v>#N/A</v>
      </c>
      <c r="AG10" t="e">
        <f ca="1"/>
        <v>#N/A</v>
      </c>
      <c r="AH10" t="e">
        <f ca="1"/>
        <v>#N/A</v>
      </c>
      <c r="AI10" t="e">
        <f ca="1"/>
        <v>#N/A</v>
      </c>
      <c r="AJ10" t="e">
        <f ca="1"/>
        <v>#N/A</v>
      </c>
      <c r="AK10" t="e">
        <f ca="1"/>
        <v>#N/A</v>
      </c>
    </row>
    <row r="11" spans="1:37" x14ac:dyDescent="0.3">
      <c r="A11">
        <v>1513</v>
      </c>
      <c r="B11">
        <v>8</v>
      </c>
      <c r="C11">
        <v>1</v>
      </c>
      <c r="D11">
        <v>6</v>
      </c>
      <c r="E11">
        <v>4</v>
      </c>
      <c r="F11" t="b">
        <f>TeamLadderPositions__32[[#This Row],[RoundNum]]=$H$1</f>
        <v>1</v>
      </c>
      <c r="I11">
        <v>16</v>
      </c>
      <c r="J11">
        <v>1</v>
      </c>
      <c r="K11">
        <v>10</v>
      </c>
      <c r="L11" t="str">
        <f ca="1"/>
        <v>MEL</v>
      </c>
      <c r="M11" t="e">
        <f ca="1"/>
        <v>#N/A</v>
      </c>
      <c r="N11">
        <f ca="1"/>
        <v>10</v>
      </c>
      <c r="O11" t="e">
        <f ca="1"/>
        <v>#N/A</v>
      </c>
      <c r="P11" t="e">
        <f ca="1"/>
        <v>#N/A</v>
      </c>
      <c r="Q11" t="e">
        <f ca="1"/>
        <v>#N/A</v>
      </c>
      <c r="R11" t="e">
        <f ca="1"/>
        <v>#N/A</v>
      </c>
      <c r="S11" t="e">
        <f ca="1"/>
        <v>#N/A</v>
      </c>
      <c r="T11" t="e">
        <f ca="1"/>
        <v>#N/A</v>
      </c>
      <c r="U11" t="e">
        <f ca="1"/>
        <v>#N/A</v>
      </c>
      <c r="V11" t="e">
        <f ca="1"/>
        <v>#N/A</v>
      </c>
      <c r="W11" t="e">
        <f ca="1"/>
        <v>#N/A</v>
      </c>
      <c r="X11" t="e">
        <f ca="1"/>
        <v>#N/A</v>
      </c>
      <c r="Y11" t="e">
        <f ca="1"/>
        <v>#N/A</v>
      </c>
      <c r="Z11" t="e">
        <f ca="1"/>
        <v>#N/A</v>
      </c>
      <c r="AA11" t="e">
        <f ca="1"/>
        <v>#N/A</v>
      </c>
      <c r="AB11" t="e">
        <f ca="1"/>
        <v>#N/A</v>
      </c>
      <c r="AC11" t="e">
        <f ca="1"/>
        <v>#N/A</v>
      </c>
      <c r="AD11" t="e">
        <f ca="1"/>
        <v>#N/A</v>
      </c>
      <c r="AE11" t="e">
        <f ca="1"/>
        <v>#N/A</v>
      </c>
      <c r="AF11" t="e">
        <f ca="1"/>
        <v>#N/A</v>
      </c>
      <c r="AG11" t="e">
        <f ca="1"/>
        <v>#N/A</v>
      </c>
      <c r="AH11" t="e">
        <f ca="1"/>
        <v>#N/A</v>
      </c>
      <c r="AI11" t="e">
        <f ca="1"/>
        <v>#N/A</v>
      </c>
      <c r="AJ11" t="e">
        <f ca="1"/>
        <v>#N/A</v>
      </c>
      <c r="AK11" t="e">
        <f ca="1"/>
        <v>#N/A</v>
      </c>
    </row>
    <row r="12" spans="1:37" x14ac:dyDescent="0.3">
      <c r="A12">
        <v>1514</v>
      </c>
      <c r="B12">
        <v>11</v>
      </c>
      <c r="C12">
        <v>1</v>
      </c>
      <c r="D12">
        <v>7</v>
      </c>
      <c r="E12">
        <v>4</v>
      </c>
      <c r="F12" t="b">
        <f>TeamLadderPositions__32[[#This Row],[RoundNum]]=$H$1</f>
        <v>1</v>
      </c>
      <c r="I12">
        <v>6</v>
      </c>
      <c r="J12">
        <v>1</v>
      </c>
      <c r="K12">
        <v>11</v>
      </c>
      <c r="L12" t="str">
        <f ca="1"/>
        <v>SYD</v>
      </c>
      <c r="M12">
        <f ca="1"/>
        <v>3</v>
      </c>
      <c r="N12">
        <f ca="1"/>
        <v>11</v>
      </c>
      <c r="O12" t="e">
        <f ca="1"/>
        <v>#N/A</v>
      </c>
      <c r="P12" t="e">
        <f ca="1"/>
        <v>#N/A</v>
      </c>
      <c r="Q12" t="e">
        <f ca="1"/>
        <v>#N/A</v>
      </c>
      <c r="R12" t="e">
        <f ca="1"/>
        <v>#N/A</v>
      </c>
      <c r="S12" t="e">
        <f ca="1"/>
        <v>#N/A</v>
      </c>
      <c r="T12" t="e">
        <f ca="1"/>
        <v>#N/A</v>
      </c>
      <c r="U12" t="e">
        <f ca="1"/>
        <v>#N/A</v>
      </c>
      <c r="V12" t="e">
        <f ca="1"/>
        <v>#N/A</v>
      </c>
      <c r="W12" t="e">
        <f ca="1"/>
        <v>#N/A</v>
      </c>
      <c r="X12" t="e">
        <f ca="1"/>
        <v>#N/A</v>
      </c>
      <c r="Y12" t="e">
        <f ca="1"/>
        <v>#N/A</v>
      </c>
      <c r="Z12" t="e">
        <f ca="1"/>
        <v>#N/A</v>
      </c>
      <c r="AA12" t="e">
        <f ca="1"/>
        <v>#N/A</v>
      </c>
      <c r="AB12" t="e">
        <f ca="1"/>
        <v>#N/A</v>
      </c>
      <c r="AC12" t="e">
        <f ca="1"/>
        <v>#N/A</v>
      </c>
      <c r="AD12" t="e">
        <f ca="1"/>
        <v>#N/A</v>
      </c>
      <c r="AE12" t="e">
        <f ca="1"/>
        <v>#N/A</v>
      </c>
      <c r="AF12" t="e">
        <f ca="1"/>
        <v>#N/A</v>
      </c>
      <c r="AG12" t="e">
        <f ca="1"/>
        <v>#N/A</v>
      </c>
      <c r="AH12" t="e">
        <f ca="1"/>
        <v>#N/A</v>
      </c>
      <c r="AI12" t="e">
        <f ca="1"/>
        <v>#N/A</v>
      </c>
      <c r="AJ12" t="e">
        <f ca="1"/>
        <v>#N/A</v>
      </c>
      <c r="AK12" t="e">
        <f ca="1"/>
        <v>#N/A</v>
      </c>
    </row>
    <row r="13" spans="1:37" x14ac:dyDescent="0.3">
      <c r="A13">
        <v>1515</v>
      </c>
      <c r="B13">
        <v>12</v>
      </c>
      <c r="C13">
        <v>1</v>
      </c>
      <c r="D13">
        <v>8</v>
      </c>
      <c r="E13">
        <v>4</v>
      </c>
      <c r="F13" t="b">
        <f>TeamLadderPositions__32[[#This Row],[RoundNum]]=$H$1</f>
        <v>1</v>
      </c>
      <c r="I13">
        <v>15</v>
      </c>
      <c r="J13">
        <v>1</v>
      </c>
      <c r="K13">
        <v>12</v>
      </c>
      <c r="L13" t="str">
        <f ca="1"/>
        <v>KAN</v>
      </c>
      <c r="M13" t="e">
        <f ca="1"/>
        <v>#N/A</v>
      </c>
      <c r="N13">
        <f ca="1"/>
        <v>12</v>
      </c>
      <c r="O13" t="e">
        <f ca="1"/>
        <v>#N/A</v>
      </c>
      <c r="P13" t="e">
        <f ca="1"/>
        <v>#N/A</v>
      </c>
      <c r="Q13" t="e">
        <f ca="1"/>
        <v>#N/A</v>
      </c>
      <c r="R13" t="e">
        <f ca="1"/>
        <v>#N/A</v>
      </c>
      <c r="S13" t="e">
        <f ca="1"/>
        <v>#N/A</v>
      </c>
      <c r="T13" t="e">
        <f ca="1"/>
        <v>#N/A</v>
      </c>
      <c r="U13" t="e">
        <f ca="1"/>
        <v>#N/A</v>
      </c>
      <c r="V13" t="e">
        <f ca="1"/>
        <v>#N/A</v>
      </c>
      <c r="W13" t="e">
        <f ca="1"/>
        <v>#N/A</v>
      </c>
      <c r="X13" t="e">
        <f ca="1"/>
        <v>#N/A</v>
      </c>
      <c r="Y13" t="e">
        <f ca="1"/>
        <v>#N/A</v>
      </c>
      <c r="Z13" t="e">
        <f ca="1"/>
        <v>#N/A</v>
      </c>
      <c r="AA13" t="e">
        <f ca="1"/>
        <v>#N/A</v>
      </c>
      <c r="AB13" t="e">
        <f ca="1"/>
        <v>#N/A</v>
      </c>
      <c r="AC13" t="e">
        <f ca="1"/>
        <v>#N/A</v>
      </c>
      <c r="AD13" t="e">
        <f ca="1"/>
        <v>#N/A</v>
      </c>
      <c r="AE13" t="e">
        <f ca="1"/>
        <v>#N/A</v>
      </c>
      <c r="AF13" t="e">
        <f ca="1"/>
        <v>#N/A</v>
      </c>
      <c r="AG13" t="e">
        <f ca="1"/>
        <v>#N/A</v>
      </c>
      <c r="AH13" t="e">
        <f ca="1"/>
        <v>#N/A</v>
      </c>
      <c r="AI13" t="e">
        <f ca="1"/>
        <v>#N/A</v>
      </c>
      <c r="AJ13" t="e">
        <f ca="1"/>
        <v>#N/A</v>
      </c>
      <c r="AK13" t="e">
        <f ca="1"/>
        <v>#N/A</v>
      </c>
    </row>
    <row r="14" spans="1:37" x14ac:dyDescent="0.3">
      <c r="A14">
        <v>1516</v>
      </c>
      <c r="B14">
        <v>5</v>
      </c>
      <c r="C14">
        <v>1</v>
      </c>
      <c r="D14">
        <v>9</v>
      </c>
      <c r="E14">
        <v>4</v>
      </c>
      <c r="F14" t="b">
        <f>TeamLadderPositions__32[[#This Row],[RoundNum]]=$H$1</f>
        <v>1</v>
      </c>
      <c r="I14">
        <v>9</v>
      </c>
      <c r="J14">
        <v>1</v>
      </c>
      <c r="K14">
        <v>13</v>
      </c>
      <c r="L14" t="str">
        <f ca="1"/>
        <v>CAR</v>
      </c>
      <c r="M14" t="e">
        <f ca="1"/>
        <v>#N/A</v>
      </c>
      <c r="N14">
        <f ca="1"/>
        <v>13</v>
      </c>
      <c r="O14" t="e">
        <f ca="1"/>
        <v>#N/A</v>
      </c>
      <c r="P14" t="e">
        <f ca="1"/>
        <v>#N/A</v>
      </c>
      <c r="Q14" t="e">
        <f ca="1"/>
        <v>#N/A</v>
      </c>
      <c r="R14" t="e">
        <f ca="1"/>
        <v>#N/A</v>
      </c>
      <c r="S14" t="e">
        <f ca="1"/>
        <v>#N/A</v>
      </c>
      <c r="T14" t="e">
        <f ca="1"/>
        <v>#N/A</v>
      </c>
      <c r="U14" t="e">
        <f ca="1"/>
        <v>#N/A</v>
      </c>
      <c r="V14" t="e">
        <f ca="1"/>
        <v>#N/A</v>
      </c>
      <c r="W14" t="e">
        <f ca="1"/>
        <v>#N/A</v>
      </c>
      <c r="X14" t="e">
        <f ca="1"/>
        <v>#N/A</v>
      </c>
      <c r="Y14" t="e">
        <f ca="1"/>
        <v>#N/A</v>
      </c>
      <c r="Z14" t="e">
        <f ca="1"/>
        <v>#N/A</v>
      </c>
      <c r="AA14" t="e">
        <f ca="1"/>
        <v>#N/A</v>
      </c>
      <c r="AB14" t="e">
        <f ca="1"/>
        <v>#N/A</v>
      </c>
      <c r="AC14" t="e">
        <f ca="1"/>
        <v>#N/A</v>
      </c>
      <c r="AD14" t="e">
        <f ca="1"/>
        <v>#N/A</v>
      </c>
      <c r="AE14" t="e">
        <f ca="1"/>
        <v>#N/A</v>
      </c>
      <c r="AF14" t="e">
        <f ca="1"/>
        <v>#N/A</v>
      </c>
      <c r="AG14" t="e">
        <f ca="1"/>
        <v>#N/A</v>
      </c>
      <c r="AH14" t="e">
        <f ca="1"/>
        <v>#N/A</v>
      </c>
      <c r="AI14" t="e">
        <f ca="1"/>
        <v>#N/A</v>
      </c>
      <c r="AJ14" t="e">
        <f ca="1"/>
        <v>#N/A</v>
      </c>
      <c r="AK14" t="e">
        <f ca="1"/>
        <v>#N/A</v>
      </c>
    </row>
    <row r="15" spans="1:37" x14ac:dyDescent="0.3">
      <c r="A15">
        <v>1517</v>
      </c>
      <c r="B15">
        <v>16</v>
      </c>
      <c r="C15">
        <v>1</v>
      </c>
      <c r="D15">
        <v>10</v>
      </c>
      <c r="E15">
        <v>0</v>
      </c>
      <c r="F15" t="b">
        <f>TeamLadderPositions__32[[#This Row],[RoundNum]]=$H$1</f>
        <v>1</v>
      </c>
      <c r="I15">
        <v>10</v>
      </c>
      <c r="J15">
        <v>1</v>
      </c>
      <c r="K15">
        <v>14</v>
      </c>
      <c r="L15" t="str">
        <f ca="1"/>
        <v>ESS</v>
      </c>
      <c r="M15" t="e">
        <f ca="1"/>
        <v>#N/A</v>
      </c>
      <c r="N15">
        <f ca="1"/>
        <v>14</v>
      </c>
      <c r="O15" t="e">
        <f ca="1"/>
        <v>#N/A</v>
      </c>
      <c r="P15" t="e">
        <f ca="1"/>
        <v>#N/A</v>
      </c>
      <c r="Q15" t="e">
        <f ca="1"/>
        <v>#N/A</v>
      </c>
      <c r="R15" t="e">
        <f ca="1"/>
        <v>#N/A</v>
      </c>
      <c r="S15" t="e">
        <f ca="1"/>
        <v>#N/A</v>
      </c>
      <c r="T15" t="e">
        <f ca="1"/>
        <v>#N/A</v>
      </c>
      <c r="U15" t="e">
        <f ca="1"/>
        <v>#N/A</v>
      </c>
      <c r="V15" t="e">
        <f ca="1"/>
        <v>#N/A</v>
      </c>
      <c r="W15" t="e">
        <f ca="1"/>
        <v>#N/A</v>
      </c>
      <c r="X15" t="e">
        <f ca="1"/>
        <v>#N/A</v>
      </c>
      <c r="Y15" t="e">
        <f ca="1"/>
        <v>#N/A</v>
      </c>
      <c r="Z15" t="e">
        <f ca="1"/>
        <v>#N/A</v>
      </c>
      <c r="AA15" t="e">
        <f ca="1"/>
        <v>#N/A</v>
      </c>
      <c r="AB15" t="e">
        <f ca="1"/>
        <v>#N/A</v>
      </c>
      <c r="AC15" t="e">
        <f ca="1"/>
        <v>#N/A</v>
      </c>
      <c r="AD15" t="e">
        <f ca="1"/>
        <v>#N/A</v>
      </c>
      <c r="AE15" t="e">
        <f ca="1"/>
        <v>#N/A</v>
      </c>
      <c r="AF15" t="e">
        <f ca="1"/>
        <v>#N/A</v>
      </c>
      <c r="AG15" t="e">
        <f ca="1"/>
        <v>#N/A</v>
      </c>
      <c r="AH15" t="e">
        <f ca="1"/>
        <v>#N/A</v>
      </c>
      <c r="AI15" t="e">
        <f ca="1"/>
        <v>#N/A</v>
      </c>
      <c r="AJ15" t="e">
        <f ca="1"/>
        <v>#N/A</v>
      </c>
      <c r="AK15" t="e">
        <f ca="1"/>
        <v>#N/A</v>
      </c>
    </row>
    <row r="16" spans="1:37" x14ac:dyDescent="0.3">
      <c r="A16">
        <v>1518</v>
      </c>
      <c r="B16">
        <v>6</v>
      </c>
      <c r="C16">
        <v>1</v>
      </c>
      <c r="D16">
        <v>11</v>
      </c>
      <c r="E16">
        <v>0</v>
      </c>
      <c r="F16" t="b">
        <f>TeamLadderPositions__32[[#This Row],[RoundNum]]=$H$1</f>
        <v>1</v>
      </c>
      <c r="I16">
        <v>14</v>
      </c>
      <c r="J16">
        <v>1</v>
      </c>
      <c r="K16">
        <v>15</v>
      </c>
      <c r="L16" t="str">
        <f ca="1"/>
        <v>STK</v>
      </c>
      <c r="M16" t="e">
        <f ca="1"/>
        <v>#N/A</v>
      </c>
      <c r="N16">
        <f ca="1"/>
        <v>15</v>
      </c>
      <c r="O16" t="e">
        <f ca="1"/>
        <v>#N/A</v>
      </c>
      <c r="P16" t="e">
        <f ca="1"/>
        <v>#N/A</v>
      </c>
      <c r="Q16" t="e">
        <f ca="1"/>
        <v>#N/A</v>
      </c>
      <c r="R16" t="e">
        <f ca="1"/>
        <v>#N/A</v>
      </c>
      <c r="S16" t="e">
        <f ca="1"/>
        <v>#N/A</v>
      </c>
      <c r="T16" t="e">
        <f ca="1"/>
        <v>#N/A</v>
      </c>
      <c r="U16" t="e">
        <f ca="1"/>
        <v>#N/A</v>
      </c>
      <c r="V16" t="e">
        <f ca="1"/>
        <v>#N/A</v>
      </c>
      <c r="W16" t="e">
        <f ca="1"/>
        <v>#N/A</v>
      </c>
      <c r="X16" t="e">
        <f ca="1"/>
        <v>#N/A</v>
      </c>
      <c r="Y16" t="e">
        <f ca="1"/>
        <v>#N/A</v>
      </c>
      <c r="Z16" t="e">
        <f ca="1"/>
        <v>#N/A</v>
      </c>
      <c r="AA16" t="e">
        <f ca="1"/>
        <v>#N/A</v>
      </c>
      <c r="AB16" t="e">
        <f ca="1"/>
        <v>#N/A</v>
      </c>
      <c r="AC16" t="e">
        <f ca="1"/>
        <v>#N/A</v>
      </c>
      <c r="AD16" t="e">
        <f ca="1"/>
        <v>#N/A</v>
      </c>
      <c r="AE16" t="e">
        <f ca="1"/>
        <v>#N/A</v>
      </c>
      <c r="AF16" t="e">
        <f ca="1"/>
        <v>#N/A</v>
      </c>
      <c r="AG16" t="e">
        <f ca="1"/>
        <v>#N/A</v>
      </c>
      <c r="AH16" t="e">
        <f ca="1"/>
        <v>#N/A</v>
      </c>
      <c r="AI16" t="e">
        <f ca="1"/>
        <v>#N/A</v>
      </c>
      <c r="AJ16" t="e">
        <f ca="1"/>
        <v>#N/A</v>
      </c>
      <c r="AK16" t="e">
        <f ca="1"/>
        <v>#N/A</v>
      </c>
    </row>
    <row r="17" spans="1:37" x14ac:dyDescent="0.3">
      <c r="A17">
        <v>1519</v>
      </c>
      <c r="B17">
        <v>15</v>
      </c>
      <c r="C17">
        <v>1</v>
      </c>
      <c r="D17">
        <v>12</v>
      </c>
      <c r="E17">
        <v>0</v>
      </c>
      <c r="F17" t="b">
        <f>TeamLadderPositions__32[[#This Row],[RoundNum]]=$H$1</f>
        <v>1</v>
      </c>
      <c r="I17">
        <v>4</v>
      </c>
      <c r="J17">
        <v>1</v>
      </c>
      <c r="K17">
        <v>16</v>
      </c>
      <c r="L17" t="str">
        <f ca="1"/>
        <v>FRE</v>
      </c>
      <c r="M17" t="e">
        <f ca="1"/>
        <v>#N/A</v>
      </c>
      <c r="N17">
        <f ca="1"/>
        <v>16</v>
      </c>
      <c r="O17" t="e">
        <f ca="1"/>
        <v>#N/A</v>
      </c>
      <c r="P17" t="e">
        <f ca="1"/>
        <v>#N/A</v>
      </c>
      <c r="Q17" t="e">
        <f ca="1"/>
        <v>#N/A</v>
      </c>
      <c r="R17" t="e">
        <f ca="1"/>
        <v>#N/A</v>
      </c>
      <c r="S17" t="e">
        <f ca="1"/>
        <v>#N/A</v>
      </c>
      <c r="T17" t="e">
        <f ca="1"/>
        <v>#N/A</v>
      </c>
      <c r="U17" t="e">
        <f ca="1"/>
        <v>#N/A</v>
      </c>
      <c r="V17" t="e">
        <f ca="1"/>
        <v>#N/A</v>
      </c>
      <c r="W17" t="e">
        <f ca="1"/>
        <v>#N/A</v>
      </c>
      <c r="X17" t="e">
        <f ca="1"/>
        <v>#N/A</v>
      </c>
      <c r="Y17" t="e">
        <f ca="1"/>
        <v>#N/A</v>
      </c>
      <c r="Z17" t="e">
        <f ca="1"/>
        <v>#N/A</v>
      </c>
      <c r="AA17" t="e">
        <f ca="1"/>
        <v>#N/A</v>
      </c>
      <c r="AB17" t="e">
        <f ca="1"/>
        <v>#N/A</v>
      </c>
      <c r="AC17" t="e">
        <f ca="1"/>
        <v>#N/A</v>
      </c>
      <c r="AD17" t="e">
        <f ca="1"/>
        <v>#N/A</v>
      </c>
      <c r="AE17" t="e">
        <f ca="1"/>
        <v>#N/A</v>
      </c>
      <c r="AF17" t="e">
        <f ca="1"/>
        <v>#N/A</v>
      </c>
      <c r="AG17" t="e">
        <f ca="1"/>
        <v>#N/A</v>
      </c>
      <c r="AH17" t="e">
        <f ca="1"/>
        <v>#N/A</v>
      </c>
      <c r="AI17" t="e">
        <f ca="1"/>
        <v>#N/A</v>
      </c>
      <c r="AJ17" t="e">
        <f ca="1"/>
        <v>#N/A</v>
      </c>
      <c r="AK17" t="e">
        <f ca="1"/>
        <v>#N/A</v>
      </c>
    </row>
    <row r="18" spans="1:37" x14ac:dyDescent="0.3">
      <c r="A18">
        <v>1520</v>
      </c>
      <c r="B18">
        <v>9</v>
      </c>
      <c r="C18">
        <v>1</v>
      </c>
      <c r="D18">
        <v>13</v>
      </c>
      <c r="E18">
        <v>0</v>
      </c>
      <c r="F18" t="b">
        <f>TeamLadderPositions__32[[#This Row],[RoundNum]]=$H$1</f>
        <v>1</v>
      </c>
      <c r="I18">
        <v>3</v>
      </c>
      <c r="J18">
        <v>1</v>
      </c>
      <c r="K18">
        <v>17</v>
      </c>
      <c r="L18" t="str">
        <f ca="1"/>
        <v>WCE</v>
      </c>
      <c r="M18" t="e">
        <f ca="1"/>
        <v>#N/A</v>
      </c>
      <c r="N18">
        <f ca="1"/>
        <v>17</v>
      </c>
      <c r="O18" t="e">
        <f ca="1"/>
        <v>#N/A</v>
      </c>
      <c r="P18" t="e">
        <f ca="1"/>
        <v>#N/A</v>
      </c>
      <c r="Q18" t="e">
        <f ca="1"/>
        <v>#N/A</v>
      </c>
      <c r="R18" t="e">
        <f ca="1"/>
        <v>#N/A</v>
      </c>
      <c r="S18" t="e">
        <f ca="1"/>
        <v>#N/A</v>
      </c>
      <c r="T18" t="e">
        <f ca="1"/>
        <v>#N/A</v>
      </c>
      <c r="U18" t="e">
        <f ca="1"/>
        <v>#N/A</v>
      </c>
      <c r="V18" t="e">
        <f ca="1"/>
        <v>#N/A</v>
      </c>
      <c r="W18" t="e">
        <f ca="1"/>
        <v>#N/A</v>
      </c>
      <c r="X18" t="e">
        <f ca="1"/>
        <v>#N/A</v>
      </c>
      <c r="Y18" t="e">
        <f ca="1"/>
        <v>#N/A</v>
      </c>
      <c r="Z18" t="e">
        <f ca="1"/>
        <v>#N/A</v>
      </c>
      <c r="AA18" t="e">
        <f ca="1"/>
        <v>#N/A</v>
      </c>
      <c r="AB18" t="e">
        <f ca="1"/>
        <v>#N/A</v>
      </c>
      <c r="AC18" t="e">
        <f ca="1"/>
        <v>#N/A</v>
      </c>
      <c r="AD18" t="e">
        <f ca="1"/>
        <v>#N/A</v>
      </c>
      <c r="AE18" t="e">
        <f ca="1"/>
        <v>#N/A</v>
      </c>
      <c r="AF18" t="e">
        <f ca="1"/>
        <v>#N/A</v>
      </c>
      <c r="AG18" t="e">
        <f ca="1"/>
        <v>#N/A</v>
      </c>
      <c r="AH18" t="e">
        <f ca="1"/>
        <v>#N/A</v>
      </c>
      <c r="AI18" t="e">
        <f ca="1"/>
        <v>#N/A</v>
      </c>
      <c r="AJ18" t="e">
        <f ca="1"/>
        <v>#N/A</v>
      </c>
      <c r="AK18" t="e">
        <f ca="1"/>
        <v>#N/A</v>
      </c>
    </row>
    <row r="19" spans="1:37" x14ac:dyDescent="0.3">
      <c r="A19">
        <v>1521</v>
      </c>
      <c r="B19">
        <v>10</v>
      </c>
      <c r="C19">
        <v>1</v>
      </c>
      <c r="D19">
        <v>14</v>
      </c>
      <c r="E19">
        <v>0</v>
      </c>
      <c r="F19" t="b">
        <f>TeamLadderPositions__32[[#This Row],[RoundNum]]=$H$1</f>
        <v>1</v>
      </c>
      <c r="I19">
        <v>2</v>
      </c>
      <c r="J19">
        <v>1</v>
      </c>
      <c r="K19">
        <v>18</v>
      </c>
      <c r="L19" t="str">
        <f ca="1"/>
        <v>PAP</v>
      </c>
      <c r="M19" t="e">
        <f ca="1"/>
        <v>#N/A</v>
      </c>
      <c r="N19">
        <f ca="1"/>
        <v>18</v>
      </c>
      <c r="O19" t="e">
        <f ca="1"/>
        <v>#N/A</v>
      </c>
      <c r="P19" t="e">
        <f ca="1"/>
        <v>#N/A</v>
      </c>
      <c r="Q19" t="e">
        <f ca="1"/>
        <v>#N/A</v>
      </c>
      <c r="R19" t="e">
        <f ca="1"/>
        <v>#N/A</v>
      </c>
      <c r="S19" t="e">
        <f ca="1"/>
        <v>#N/A</v>
      </c>
      <c r="T19" t="e">
        <f ca="1"/>
        <v>#N/A</v>
      </c>
      <c r="U19" t="e">
        <f ca="1"/>
        <v>#N/A</v>
      </c>
      <c r="V19" t="e">
        <f ca="1"/>
        <v>#N/A</v>
      </c>
      <c r="W19" t="e">
        <f ca="1"/>
        <v>#N/A</v>
      </c>
      <c r="X19" t="e">
        <f ca="1"/>
        <v>#N/A</v>
      </c>
      <c r="Y19" t="e">
        <f ca="1"/>
        <v>#N/A</v>
      </c>
      <c r="Z19" t="e">
        <f ca="1"/>
        <v>#N/A</v>
      </c>
      <c r="AA19" t="e">
        <f ca="1"/>
        <v>#N/A</v>
      </c>
      <c r="AB19" t="e">
        <f ca="1"/>
        <v>#N/A</v>
      </c>
      <c r="AC19" t="e">
        <f ca="1"/>
        <v>#N/A</v>
      </c>
      <c r="AD19" t="e">
        <f ca="1"/>
        <v>#N/A</v>
      </c>
      <c r="AE19" t="e">
        <f ca="1"/>
        <v>#N/A</v>
      </c>
      <c r="AF19" t="e">
        <f ca="1"/>
        <v>#N/A</v>
      </c>
      <c r="AG19" t="e">
        <f ca="1"/>
        <v>#N/A</v>
      </c>
      <c r="AH19" t="e">
        <f ca="1"/>
        <v>#N/A</v>
      </c>
      <c r="AI19" t="e">
        <f ca="1"/>
        <v>#N/A</v>
      </c>
      <c r="AJ19" t="e">
        <f ca="1"/>
        <v>#N/A</v>
      </c>
      <c r="AK19" t="e">
        <f ca="1"/>
        <v>#N/A</v>
      </c>
    </row>
    <row r="20" spans="1:37" x14ac:dyDescent="0.3">
      <c r="A20">
        <v>1522</v>
      </c>
      <c r="B20">
        <v>14</v>
      </c>
      <c r="C20">
        <v>1</v>
      </c>
      <c r="D20">
        <v>15</v>
      </c>
      <c r="E20">
        <v>0</v>
      </c>
      <c r="F20" t="b">
        <f>TeamLadderPositions__32[[#This Row],[RoundNum]]=$H$1</f>
        <v>1</v>
      </c>
    </row>
    <row r="21" spans="1:37" x14ac:dyDescent="0.3">
      <c r="A21">
        <v>1523</v>
      </c>
      <c r="B21">
        <v>4</v>
      </c>
      <c r="C21">
        <v>1</v>
      </c>
      <c r="D21">
        <v>16</v>
      </c>
      <c r="E21">
        <v>0</v>
      </c>
      <c r="F21" t="b">
        <f>TeamLadderPositions__32[[#This Row],[RoundNum]]=$H$1</f>
        <v>1</v>
      </c>
    </row>
    <row r="22" spans="1:37" x14ac:dyDescent="0.3">
      <c r="A22">
        <v>1524</v>
      </c>
      <c r="B22">
        <v>3</v>
      </c>
      <c r="C22">
        <v>1</v>
      </c>
      <c r="D22">
        <v>17</v>
      </c>
      <c r="E22">
        <v>0</v>
      </c>
      <c r="F22" t="b">
        <f>TeamLadderPositions__32[[#This Row],[RoundNum]]=$H$1</f>
        <v>1</v>
      </c>
    </row>
    <row r="23" spans="1:37" x14ac:dyDescent="0.3">
      <c r="A23">
        <v>1525</v>
      </c>
      <c r="B23">
        <v>2</v>
      </c>
      <c r="C23">
        <v>1</v>
      </c>
      <c r="D23">
        <v>18</v>
      </c>
      <c r="E23">
        <v>0</v>
      </c>
      <c r="F23" t="b">
        <f>TeamLadderPositions__32[[#This Row],[RoundNum]]=$H$1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21002-81F6-490C-B120-8A146C3795FD}">
  <sheetPr codeName="Sheet111">
    <tabColor theme="3" tint="0.59999389629810485"/>
  </sheetPr>
  <dimension ref="A1:E424"/>
  <sheetViews>
    <sheetView workbookViewId="0"/>
  </sheetViews>
  <sheetFormatPr defaultRowHeight="14.4" x14ac:dyDescent="0.3"/>
  <cols>
    <col min="1" max="1" width="15.77734375" bestFit="1" customWidth="1"/>
    <col min="2" max="2" width="10.21875" bestFit="1" customWidth="1"/>
    <col min="3" max="3" width="10.33203125" bestFit="1" customWidth="1"/>
    <col min="4" max="4" width="16.44140625" bestFit="1" customWidth="1"/>
    <col min="5" max="5" width="12.6640625" bestFit="1" customWidth="1"/>
  </cols>
  <sheetData>
    <row r="1" spans="1:5" x14ac:dyDescent="0.3">
      <c r="A1" t="s">
        <v>484</v>
      </c>
      <c r="B1" t="s">
        <v>45</v>
      </c>
      <c r="C1" t="s">
        <v>42</v>
      </c>
      <c r="D1" t="s">
        <v>399</v>
      </c>
      <c r="E1" t="s">
        <v>400</v>
      </c>
    </row>
    <row r="2" spans="1:5" x14ac:dyDescent="0.3">
      <c r="A2">
        <v>1</v>
      </c>
      <c r="B2">
        <v>1</v>
      </c>
      <c r="C2">
        <v>99</v>
      </c>
      <c r="D2" t="b">
        <v>1</v>
      </c>
      <c r="E2" t="b">
        <v>1</v>
      </c>
    </row>
    <row r="3" spans="1:5" x14ac:dyDescent="0.3">
      <c r="A3">
        <v>2</v>
      </c>
      <c r="B3">
        <v>1</v>
      </c>
      <c r="C3">
        <v>136</v>
      </c>
      <c r="D3" t="b">
        <v>1</v>
      </c>
      <c r="E3" t="b">
        <v>1</v>
      </c>
    </row>
    <row r="4" spans="1:5" x14ac:dyDescent="0.3">
      <c r="A4">
        <v>3</v>
      </c>
      <c r="B4">
        <v>2</v>
      </c>
      <c r="C4">
        <v>214</v>
      </c>
      <c r="D4" t="b">
        <v>1</v>
      </c>
      <c r="E4" t="b">
        <v>1</v>
      </c>
    </row>
    <row r="5" spans="1:5" x14ac:dyDescent="0.3">
      <c r="A5">
        <v>6</v>
      </c>
      <c r="B5">
        <v>3</v>
      </c>
      <c r="C5">
        <v>147</v>
      </c>
      <c r="D5" t="b">
        <v>1</v>
      </c>
      <c r="E5" t="b">
        <v>1</v>
      </c>
    </row>
    <row r="6" spans="1:5" x14ac:dyDescent="0.3">
      <c r="A6">
        <v>5</v>
      </c>
      <c r="B6">
        <v>3</v>
      </c>
      <c r="C6">
        <v>202</v>
      </c>
      <c r="D6" t="b">
        <v>1</v>
      </c>
      <c r="E6" t="b">
        <v>1</v>
      </c>
    </row>
    <row r="7" spans="1:5" x14ac:dyDescent="0.3">
      <c r="A7">
        <v>4</v>
      </c>
      <c r="B7">
        <v>3</v>
      </c>
      <c r="C7">
        <v>222</v>
      </c>
      <c r="D7" t="b">
        <v>1</v>
      </c>
      <c r="E7" t="b">
        <v>1</v>
      </c>
    </row>
    <row r="8" spans="1:5" x14ac:dyDescent="0.3">
      <c r="A8">
        <v>7</v>
      </c>
      <c r="B8">
        <v>3</v>
      </c>
      <c r="C8">
        <v>261</v>
      </c>
      <c r="D8" t="b">
        <v>1</v>
      </c>
      <c r="E8" t="b">
        <v>1</v>
      </c>
    </row>
    <row r="9" spans="1:5" x14ac:dyDescent="0.3">
      <c r="A9">
        <v>8</v>
      </c>
      <c r="B9">
        <v>3</v>
      </c>
      <c r="C9">
        <v>273</v>
      </c>
      <c r="D9" t="b">
        <v>1</v>
      </c>
      <c r="E9" t="b">
        <v>1</v>
      </c>
    </row>
    <row r="10" spans="1:5" x14ac:dyDescent="0.3">
      <c r="A10">
        <v>9</v>
      </c>
      <c r="B10">
        <v>4</v>
      </c>
      <c r="C10">
        <v>191</v>
      </c>
      <c r="D10" t="b">
        <v>1</v>
      </c>
      <c r="E10" t="b">
        <v>1</v>
      </c>
    </row>
    <row r="11" spans="1:5" x14ac:dyDescent="0.3">
      <c r="A11">
        <v>12</v>
      </c>
      <c r="B11">
        <v>5</v>
      </c>
      <c r="C11">
        <v>149</v>
      </c>
      <c r="D11" t="b">
        <v>1</v>
      </c>
      <c r="E11" t="b">
        <v>1</v>
      </c>
    </row>
    <row r="12" spans="1:5" x14ac:dyDescent="0.3">
      <c r="A12">
        <v>13</v>
      </c>
      <c r="B12">
        <v>5</v>
      </c>
      <c r="C12">
        <v>151</v>
      </c>
      <c r="D12" t="b">
        <v>1</v>
      </c>
      <c r="E12" t="b">
        <v>1</v>
      </c>
    </row>
    <row r="13" spans="1:5" x14ac:dyDescent="0.3">
      <c r="A13">
        <v>14</v>
      </c>
      <c r="B13">
        <v>5</v>
      </c>
      <c r="C13">
        <v>167</v>
      </c>
      <c r="D13" t="b">
        <v>1</v>
      </c>
      <c r="E13" t="b">
        <v>1</v>
      </c>
    </row>
    <row r="14" spans="1:5" x14ac:dyDescent="0.3">
      <c r="A14">
        <v>10</v>
      </c>
      <c r="B14">
        <v>5</v>
      </c>
      <c r="C14">
        <v>199</v>
      </c>
      <c r="D14" t="b">
        <v>1</v>
      </c>
      <c r="E14" t="b">
        <v>1</v>
      </c>
    </row>
    <row r="15" spans="1:5" x14ac:dyDescent="0.3">
      <c r="A15">
        <v>11</v>
      </c>
      <c r="B15">
        <v>5</v>
      </c>
      <c r="C15">
        <v>200</v>
      </c>
      <c r="D15" t="b">
        <v>1</v>
      </c>
      <c r="E15" t="b">
        <v>1</v>
      </c>
    </row>
    <row r="16" spans="1:5" x14ac:dyDescent="0.3">
      <c r="A16">
        <v>21</v>
      </c>
      <c r="B16">
        <v>6</v>
      </c>
      <c r="C16">
        <v>65</v>
      </c>
      <c r="D16" t="b">
        <v>1</v>
      </c>
      <c r="E16" t="b">
        <v>1</v>
      </c>
    </row>
    <row r="17" spans="1:5" x14ac:dyDescent="0.3">
      <c r="A17">
        <v>19</v>
      </c>
      <c r="B17">
        <v>6</v>
      </c>
      <c r="C17">
        <v>97</v>
      </c>
      <c r="D17" t="b">
        <v>1</v>
      </c>
      <c r="E17" t="b">
        <v>1</v>
      </c>
    </row>
    <row r="18" spans="1:5" x14ac:dyDescent="0.3">
      <c r="A18">
        <v>20</v>
      </c>
      <c r="B18">
        <v>6</v>
      </c>
      <c r="C18">
        <v>106</v>
      </c>
      <c r="D18" t="b">
        <v>1</v>
      </c>
      <c r="E18" t="b">
        <v>1</v>
      </c>
    </row>
    <row r="19" spans="1:5" x14ac:dyDescent="0.3">
      <c r="A19">
        <v>16</v>
      </c>
      <c r="B19">
        <v>6</v>
      </c>
      <c r="C19">
        <v>131</v>
      </c>
      <c r="D19" t="b">
        <v>1</v>
      </c>
      <c r="E19" t="b">
        <v>1</v>
      </c>
    </row>
    <row r="20" spans="1:5" x14ac:dyDescent="0.3">
      <c r="A20">
        <v>15</v>
      </c>
      <c r="B20">
        <v>6</v>
      </c>
      <c r="C20">
        <v>150</v>
      </c>
      <c r="D20" t="b">
        <v>1</v>
      </c>
      <c r="E20" t="b">
        <v>1</v>
      </c>
    </row>
    <row r="21" spans="1:5" x14ac:dyDescent="0.3">
      <c r="A21">
        <v>17</v>
      </c>
      <c r="B21">
        <v>6</v>
      </c>
      <c r="C21">
        <v>181</v>
      </c>
      <c r="D21" t="b">
        <v>1</v>
      </c>
      <c r="E21" t="b">
        <v>1</v>
      </c>
    </row>
    <row r="22" spans="1:5" x14ac:dyDescent="0.3">
      <c r="A22">
        <v>18</v>
      </c>
      <c r="B22">
        <v>6</v>
      </c>
      <c r="C22">
        <v>198</v>
      </c>
      <c r="D22" t="b">
        <v>1</v>
      </c>
      <c r="E22" t="b">
        <v>1</v>
      </c>
    </row>
    <row r="23" spans="1:5" x14ac:dyDescent="0.3">
      <c r="A23">
        <v>24</v>
      </c>
      <c r="B23">
        <v>6</v>
      </c>
      <c r="C23">
        <v>225</v>
      </c>
      <c r="D23" t="b">
        <v>1</v>
      </c>
      <c r="E23" t="b">
        <v>1</v>
      </c>
    </row>
    <row r="24" spans="1:5" x14ac:dyDescent="0.3">
      <c r="A24">
        <v>23</v>
      </c>
      <c r="B24">
        <v>6</v>
      </c>
      <c r="C24">
        <v>262</v>
      </c>
      <c r="D24" t="b">
        <v>1</v>
      </c>
      <c r="E24" t="b">
        <v>1</v>
      </c>
    </row>
    <row r="25" spans="1:5" x14ac:dyDescent="0.3">
      <c r="A25">
        <v>22</v>
      </c>
      <c r="B25">
        <v>6</v>
      </c>
      <c r="C25">
        <v>282</v>
      </c>
      <c r="D25" t="b">
        <v>1</v>
      </c>
      <c r="E25" t="b">
        <v>1</v>
      </c>
    </row>
    <row r="26" spans="1:5" x14ac:dyDescent="0.3">
      <c r="A26">
        <v>36</v>
      </c>
      <c r="B26">
        <v>7</v>
      </c>
      <c r="C26">
        <v>15</v>
      </c>
      <c r="D26" t="b">
        <v>1</v>
      </c>
      <c r="E26" t="b">
        <v>1</v>
      </c>
    </row>
    <row r="27" spans="1:5" x14ac:dyDescent="0.3">
      <c r="A27">
        <v>37</v>
      </c>
      <c r="B27">
        <v>7</v>
      </c>
      <c r="C27">
        <v>32</v>
      </c>
      <c r="D27" t="b">
        <v>1</v>
      </c>
      <c r="E27" t="b">
        <v>1</v>
      </c>
    </row>
    <row r="28" spans="1:5" x14ac:dyDescent="0.3">
      <c r="A28">
        <v>35</v>
      </c>
      <c r="B28">
        <v>7</v>
      </c>
      <c r="C28">
        <v>62</v>
      </c>
      <c r="D28" t="b">
        <v>1</v>
      </c>
      <c r="E28" t="b">
        <v>1</v>
      </c>
    </row>
    <row r="29" spans="1:5" x14ac:dyDescent="0.3">
      <c r="A29">
        <v>33</v>
      </c>
      <c r="B29">
        <v>7</v>
      </c>
      <c r="C29">
        <v>69</v>
      </c>
      <c r="D29" t="b">
        <v>1</v>
      </c>
      <c r="E29" t="b">
        <v>1</v>
      </c>
    </row>
    <row r="30" spans="1:5" x14ac:dyDescent="0.3">
      <c r="A30">
        <v>34</v>
      </c>
      <c r="B30">
        <v>7</v>
      </c>
      <c r="C30">
        <v>71</v>
      </c>
      <c r="D30" t="b">
        <v>1</v>
      </c>
      <c r="E30" t="b">
        <v>1</v>
      </c>
    </row>
    <row r="31" spans="1:5" x14ac:dyDescent="0.3">
      <c r="A31">
        <v>43</v>
      </c>
      <c r="B31">
        <v>7</v>
      </c>
      <c r="C31">
        <v>79</v>
      </c>
      <c r="D31" t="b">
        <v>1</v>
      </c>
      <c r="E31" t="b">
        <v>1</v>
      </c>
    </row>
    <row r="32" spans="1:5" x14ac:dyDescent="0.3">
      <c r="A32">
        <v>42</v>
      </c>
      <c r="B32">
        <v>7</v>
      </c>
      <c r="C32">
        <v>96</v>
      </c>
      <c r="D32" t="b">
        <v>1</v>
      </c>
      <c r="E32" t="b">
        <v>1</v>
      </c>
    </row>
    <row r="33" spans="1:5" x14ac:dyDescent="0.3">
      <c r="A33">
        <v>38</v>
      </c>
      <c r="B33">
        <v>7</v>
      </c>
      <c r="C33">
        <v>109</v>
      </c>
      <c r="D33" t="b">
        <v>1</v>
      </c>
      <c r="E33" t="b">
        <v>1</v>
      </c>
    </row>
    <row r="34" spans="1:5" x14ac:dyDescent="0.3">
      <c r="A34">
        <v>39</v>
      </c>
      <c r="B34">
        <v>7</v>
      </c>
      <c r="C34">
        <v>116</v>
      </c>
      <c r="D34" t="b">
        <v>1</v>
      </c>
      <c r="E34" t="b">
        <v>1</v>
      </c>
    </row>
    <row r="35" spans="1:5" x14ac:dyDescent="0.3">
      <c r="A35">
        <v>40</v>
      </c>
      <c r="B35">
        <v>7</v>
      </c>
      <c r="C35">
        <v>125</v>
      </c>
      <c r="D35" t="b">
        <v>1</v>
      </c>
      <c r="E35" t="b">
        <v>1</v>
      </c>
    </row>
    <row r="36" spans="1:5" x14ac:dyDescent="0.3">
      <c r="A36">
        <v>41</v>
      </c>
      <c r="B36">
        <v>7</v>
      </c>
      <c r="C36">
        <v>126</v>
      </c>
      <c r="D36" t="b">
        <v>1</v>
      </c>
      <c r="E36" t="b">
        <v>1</v>
      </c>
    </row>
    <row r="37" spans="1:5" x14ac:dyDescent="0.3">
      <c r="A37">
        <v>46</v>
      </c>
      <c r="B37">
        <v>7</v>
      </c>
      <c r="C37">
        <v>134</v>
      </c>
      <c r="D37" t="b">
        <v>1</v>
      </c>
      <c r="E37" t="b">
        <v>1</v>
      </c>
    </row>
    <row r="38" spans="1:5" x14ac:dyDescent="0.3">
      <c r="A38">
        <v>48</v>
      </c>
      <c r="B38">
        <v>7</v>
      </c>
      <c r="C38">
        <v>152</v>
      </c>
      <c r="D38" t="b">
        <v>1</v>
      </c>
      <c r="E38" t="b">
        <v>1</v>
      </c>
    </row>
    <row r="39" spans="1:5" x14ac:dyDescent="0.3">
      <c r="A39">
        <v>47</v>
      </c>
      <c r="B39">
        <v>7</v>
      </c>
      <c r="C39">
        <v>173</v>
      </c>
      <c r="D39" t="b">
        <v>1</v>
      </c>
      <c r="E39" t="b">
        <v>1</v>
      </c>
    </row>
    <row r="40" spans="1:5" x14ac:dyDescent="0.3">
      <c r="A40">
        <v>45</v>
      </c>
      <c r="B40">
        <v>7</v>
      </c>
      <c r="C40">
        <v>194</v>
      </c>
      <c r="D40" t="b">
        <v>1</v>
      </c>
      <c r="E40" t="b">
        <v>1</v>
      </c>
    </row>
    <row r="41" spans="1:5" x14ac:dyDescent="0.3">
      <c r="A41">
        <v>44</v>
      </c>
      <c r="B41">
        <v>7</v>
      </c>
      <c r="C41">
        <v>209</v>
      </c>
      <c r="D41" t="b">
        <v>1</v>
      </c>
      <c r="E41" t="b">
        <v>1</v>
      </c>
    </row>
    <row r="42" spans="1:5" x14ac:dyDescent="0.3">
      <c r="A42">
        <v>25</v>
      </c>
      <c r="B42">
        <v>7</v>
      </c>
      <c r="C42">
        <v>231</v>
      </c>
      <c r="D42" t="b">
        <v>1</v>
      </c>
      <c r="E42" t="b">
        <v>1</v>
      </c>
    </row>
    <row r="43" spans="1:5" x14ac:dyDescent="0.3">
      <c r="A43">
        <v>26</v>
      </c>
      <c r="B43">
        <v>7</v>
      </c>
      <c r="C43">
        <v>242</v>
      </c>
      <c r="D43" t="b">
        <v>1</v>
      </c>
      <c r="E43" t="b">
        <v>1</v>
      </c>
    </row>
    <row r="44" spans="1:5" x14ac:dyDescent="0.3">
      <c r="A44">
        <v>27</v>
      </c>
      <c r="B44">
        <v>7</v>
      </c>
      <c r="C44">
        <v>246</v>
      </c>
      <c r="D44" t="b">
        <v>1</v>
      </c>
      <c r="E44" t="b">
        <v>1</v>
      </c>
    </row>
    <row r="45" spans="1:5" x14ac:dyDescent="0.3">
      <c r="A45">
        <v>28</v>
      </c>
      <c r="B45">
        <v>7</v>
      </c>
      <c r="C45">
        <v>249</v>
      </c>
      <c r="D45" t="b">
        <v>1</v>
      </c>
      <c r="E45" t="b">
        <v>1</v>
      </c>
    </row>
    <row r="46" spans="1:5" x14ac:dyDescent="0.3">
      <c r="A46">
        <v>29</v>
      </c>
      <c r="B46">
        <v>7</v>
      </c>
      <c r="C46">
        <v>253</v>
      </c>
      <c r="D46" t="b">
        <v>1</v>
      </c>
      <c r="E46" t="b">
        <v>1</v>
      </c>
    </row>
    <row r="47" spans="1:5" x14ac:dyDescent="0.3">
      <c r="A47">
        <v>30</v>
      </c>
      <c r="B47">
        <v>7</v>
      </c>
      <c r="C47">
        <v>254</v>
      </c>
      <c r="D47" t="b">
        <v>1</v>
      </c>
      <c r="E47" t="b">
        <v>1</v>
      </c>
    </row>
    <row r="48" spans="1:5" x14ac:dyDescent="0.3">
      <c r="A48">
        <v>32</v>
      </c>
      <c r="B48">
        <v>7</v>
      </c>
      <c r="C48">
        <v>259</v>
      </c>
      <c r="D48" t="b">
        <v>1</v>
      </c>
      <c r="E48" t="b">
        <v>1</v>
      </c>
    </row>
    <row r="49" spans="1:5" x14ac:dyDescent="0.3">
      <c r="A49">
        <v>31</v>
      </c>
      <c r="B49">
        <v>7</v>
      </c>
      <c r="C49">
        <v>281</v>
      </c>
      <c r="D49" t="b">
        <v>1</v>
      </c>
      <c r="E49" t="b">
        <v>1</v>
      </c>
    </row>
    <row r="50" spans="1:5" x14ac:dyDescent="0.3">
      <c r="A50">
        <v>68</v>
      </c>
      <c r="B50">
        <v>8</v>
      </c>
      <c r="C50">
        <v>7</v>
      </c>
      <c r="D50" t="b">
        <v>1</v>
      </c>
      <c r="E50" t="b">
        <v>1</v>
      </c>
    </row>
    <row r="51" spans="1:5" x14ac:dyDescent="0.3">
      <c r="A51">
        <v>65</v>
      </c>
      <c r="B51">
        <v>8</v>
      </c>
      <c r="C51">
        <v>38</v>
      </c>
      <c r="D51" t="b">
        <v>1</v>
      </c>
      <c r="E51" t="b">
        <v>1</v>
      </c>
    </row>
    <row r="52" spans="1:5" x14ac:dyDescent="0.3">
      <c r="A52">
        <v>66</v>
      </c>
      <c r="B52">
        <v>8</v>
      </c>
      <c r="C52">
        <v>45</v>
      </c>
      <c r="D52" t="b">
        <v>1</v>
      </c>
      <c r="E52" t="b">
        <v>1</v>
      </c>
    </row>
    <row r="53" spans="1:5" x14ac:dyDescent="0.3">
      <c r="A53">
        <v>67</v>
      </c>
      <c r="B53">
        <v>8</v>
      </c>
      <c r="C53">
        <v>46</v>
      </c>
      <c r="D53" t="b">
        <v>1</v>
      </c>
      <c r="E53" t="b">
        <v>1</v>
      </c>
    </row>
    <row r="54" spans="1:5" x14ac:dyDescent="0.3">
      <c r="A54">
        <v>57</v>
      </c>
      <c r="B54">
        <v>8</v>
      </c>
      <c r="C54">
        <v>75</v>
      </c>
      <c r="D54" t="b">
        <v>1</v>
      </c>
      <c r="E54" t="b">
        <v>1</v>
      </c>
    </row>
    <row r="55" spans="1:5" x14ac:dyDescent="0.3">
      <c r="A55">
        <v>58</v>
      </c>
      <c r="B55">
        <v>8</v>
      </c>
      <c r="C55">
        <v>77</v>
      </c>
      <c r="D55" t="b">
        <v>1</v>
      </c>
      <c r="E55" t="b">
        <v>1</v>
      </c>
    </row>
    <row r="56" spans="1:5" x14ac:dyDescent="0.3">
      <c r="A56">
        <v>59</v>
      </c>
      <c r="B56">
        <v>8</v>
      </c>
      <c r="C56">
        <v>83</v>
      </c>
      <c r="D56" t="b">
        <v>1</v>
      </c>
      <c r="E56" t="b">
        <v>1</v>
      </c>
    </row>
    <row r="57" spans="1:5" x14ac:dyDescent="0.3">
      <c r="A57">
        <v>60</v>
      </c>
      <c r="B57">
        <v>8</v>
      </c>
      <c r="C57">
        <v>84</v>
      </c>
      <c r="D57" t="b">
        <v>1</v>
      </c>
      <c r="E57" t="b">
        <v>1</v>
      </c>
    </row>
    <row r="58" spans="1:5" x14ac:dyDescent="0.3">
      <c r="A58">
        <v>61</v>
      </c>
      <c r="B58">
        <v>8</v>
      </c>
      <c r="C58">
        <v>85</v>
      </c>
      <c r="D58" t="b">
        <v>1</v>
      </c>
      <c r="E58" t="b">
        <v>1</v>
      </c>
    </row>
    <row r="59" spans="1:5" x14ac:dyDescent="0.3">
      <c r="A59">
        <v>63</v>
      </c>
      <c r="B59">
        <v>8</v>
      </c>
      <c r="C59">
        <v>112</v>
      </c>
      <c r="D59" t="b">
        <v>1</v>
      </c>
      <c r="E59" t="b">
        <v>1</v>
      </c>
    </row>
    <row r="60" spans="1:5" x14ac:dyDescent="0.3">
      <c r="A60">
        <v>64</v>
      </c>
      <c r="B60">
        <v>8</v>
      </c>
      <c r="C60">
        <v>113</v>
      </c>
      <c r="D60" t="b">
        <v>1</v>
      </c>
      <c r="E60" t="b">
        <v>1</v>
      </c>
    </row>
    <row r="61" spans="1:5" x14ac:dyDescent="0.3">
      <c r="A61">
        <v>49</v>
      </c>
      <c r="B61">
        <v>8</v>
      </c>
      <c r="C61">
        <v>115</v>
      </c>
      <c r="D61" t="b">
        <v>1</v>
      </c>
      <c r="E61" t="b">
        <v>1</v>
      </c>
    </row>
    <row r="62" spans="1:5" x14ac:dyDescent="0.3">
      <c r="A62">
        <v>62</v>
      </c>
      <c r="B62">
        <v>8</v>
      </c>
      <c r="C62">
        <v>119</v>
      </c>
      <c r="D62" t="b">
        <v>1</v>
      </c>
      <c r="E62" t="b">
        <v>1</v>
      </c>
    </row>
    <row r="63" spans="1:5" x14ac:dyDescent="0.3">
      <c r="A63">
        <v>50</v>
      </c>
      <c r="B63">
        <v>8</v>
      </c>
      <c r="C63">
        <v>146</v>
      </c>
      <c r="D63" t="b">
        <v>1</v>
      </c>
      <c r="E63" t="b">
        <v>1</v>
      </c>
    </row>
    <row r="64" spans="1:5" x14ac:dyDescent="0.3">
      <c r="A64">
        <v>51</v>
      </c>
      <c r="B64">
        <v>8</v>
      </c>
      <c r="C64">
        <v>188</v>
      </c>
      <c r="D64" t="b">
        <v>1</v>
      </c>
      <c r="E64" t="b">
        <v>1</v>
      </c>
    </row>
    <row r="65" spans="1:5" x14ac:dyDescent="0.3">
      <c r="A65">
        <v>52</v>
      </c>
      <c r="B65">
        <v>8</v>
      </c>
      <c r="C65">
        <v>189</v>
      </c>
      <c r="D65" t="b">
        <v>1</v>
      </c>
      <c r="E65" t="b">
        <v>1</v>
      </c>
    </row>
    <row r="66" spans="1:5" x14ac:dyDescent="0.3">
      <c r="A66">
        <v>53</v>
      </c>
      <c r="B66">
        <v>8</v>
      </c>
      <c r="C66">
        <v>190</v>
      </c>
      <c r="D66" t="b">
        <v>1</v>
      </c>
      <c r="E66" t="b">
        <v>1</v>
      </c>
    </row>
    <row r="67" spans="1:5" x14ac:dyDescent="0.3">
      <c r="A67">
        <v>55</v>
      </c>
      <c r="B67">
        <v>8</v>
      </c>
      <c r="C67">
        <v>205</v>
      </c>
      <c r="D67" t="b">
        <v>1</v>
      </c>
      <c r="E67" t="b">
        <v>1</v>
      </c>
    </row>
    <row r="68" spans="1:5" x14ac:dyDescent="0.3">
      <c r="A68">
        <v>54</v>
      </c>
      <c r="B68">
        <v>8</v>
      </c>
      <c r="C68">
        <v>208</v>
      </c>
      <c r="D68" t="b">
        <v>1</v>
      </c>
      <c r="E68" t="b">
        <v>1</v>
      </c>
    </row>
    <row r="69" spans="1:5" x14ac:dyDescent="0.3">
      <c r="A69">
        <v>56</v>
      </c>
      <c r="B69">
        <v>8</v>
      </c>
      <c r="C69">
        <v>216</v>
      </c>
      <c r="D69" t="b">
        <v>1</v>
      </c>
      <c r="E69" t="b">
        <v>1</v>
      </c>
    </row>
    <row r="70" spans="1:5" x14ac:dyDescent="0.3">
      <c r="A70">
        <v>74</v>
      </c>
      <c r="B70">
        <v>8</v>
      </c>
      <c r="C70">
        <v>226</v>
      </c>
      <c r="D70" t="b">
        <v>1</v>
      </c>
      <c r="E70" t="b">
        <v>1</v>
      </c>
    </row>
    <row r="71" spans="1:5" x14ac:dyDescent="0.3">
      <c r="A71">
        <v>73</v>
      </c>
      <c r="B71">
        <v>8</v>
      </c>
      <c r="C71">
        <v>233</v>
      </c>
      <c r="D71" t="b">
        <v>1</v>
      </c>
      <c r="E71" t="b">
        <v>1</v>
      </c>
    </row>
    <row r="72" spans="1:5" x14ac:dyDescent="0.3">
      <c r="A72">
        <v>72</v>
      </c>
      <c r="B72">
        <v>8</v>
      </c>
      <c r="C72">
        <v>237</v>
      </c>
      <c r="D72" t="b">
        <v>1</v>
      </c>
      <c r="E72" t="b">
        <v>1</v>
      </c>
    </row>
    <row r="73" spans="1:5" x14ac:dyDescent="0.3">
      <c r="A73">
        <v>71</v>
      </c>
      <c r="B73">
        <v>8</v>
      </c>
      <c r="C73">
        <v>240</v>
      </c>
      <c r="D73" t="b">
        <v>1</v>
      </c>
      <c r="E73" t="b">
        <v>1</v>
      </c>
    </row>
    <row r="74" spans="1:5" x14ac:dyDescent="0.3">
      <c r="A74">
        <v>69</v>
      </c>
      <c r="B74">
        <v>8</v>
      </c>
      <c r="C74">
        <v>265</v>
      </c>
      <c r="D74" t="b">
        <v>1</v>
      </c>
      <c r="E74" t="b">
        <v>1</v>
      </c>
    </row>
    <row r="75" spans="1:5" x14ac:dyDescent="0.3">
      <c r="A75">
        <v>70</v>
      </c>
      <c r="B75">
        <v>8</v>
      </c>
      <c r="C75">
        <v>268</v>
      </c>
      <c r="D75" t="b">
        <v>1</v>
      </c>
      <c r="E75" t="b">
        <v>1</v>
      </c>
    </row>
    <row r="76" spans="1:5" x14ac:dyDescent="0.3">
      <c r="A76">
        <v>88</v>
      </c>
      <c r="B76">
        <v>9</v>
      </c>
      <c r="C76">
        <v>34</v>
      </c>
      <c r="D76" t="b">
        <v>1</v>
      </c>
      <c r="E76" t="b">
        <v>1</v>
      </c>
    </row>
    <row r="77" spans="1:5" x14ac:dyDescent="0.3">
      <c r="A77">
        <v>87</v>
      </c>
      <c r="B77">
        <v>9</v>
      </c>
      <c r="C77">
        <v>39</v>
      </c>
      <c r="D77" t="b">
        <v>1</v>
      </c>
      <c r="E77" t="b">
        <v>1</v>
      </c>
    </row>
    <row r="78" spans="1:5" x14ac:dyDescent="0.3">
      <c r="A78">
        <v>86</v>
      </c>
      <c r="B78">
        <v>9</v>
      </c>
      <c r="C78">
        <v>48</v>
      </c>
      <c r="D78" t="b">
        <v>1</v>
      </c>
      <c r="E78" t="b">
        <v>1</v>
      </c>
    </row>
    <row r="79" spans="1:5" x14ac:dyDescent="0.3">
      <c r="A79">
        <v>83</v>
      </c>
      <c r="B79">
        <v>9</v>
      </c>
      <c r="C79">
        <v>52</v>
      </c>
      <c r="D79" t="b">
        <v>1</v>
      </c>
      <c r="E79" t="b">
        <v>1</v>
      </c>
    </row>
    <row r="80" spans="1:5" x14ac:dyDescent="0.3">
      <c r="A80">
        <v>82</v>
      </c>
      <c r="B80">
        <v>9</v>
      </c>
      <c r="C80">
        <v>57</v>
      </c>
      <c r="D80" t="b">
        <v>1</v>
      </c>
      <c r="E80" t="b">
        <v>1</v>
      </c>
    </row>
    <row r="81" spans="1:5" x14ac:dyDescent="0.3">
      <c r="A81">
        <v>85</v>
      </c>
      <c r="B81">
        <v>9</v>
      </c>
      <c r="C81">
        <v>59</v>
      </c>
      <c r="D81" t="b">
        <v>1</v>
      </c>
      <c r="E81" t="b">
        <v>1</v>
      </c>
    </row>
    <row r="82" spans="1:5" x14ac:dyDescent="0.3">
      <c r="A82">
        <v>84</v>
      </c>
      <c r="B82">
        <v>9</v>
      </c>
      <c r="C82">
        <v>63</v>
      </c>
      <c r="D82" t="b">
        <v>1</v>
      </c>
      <c r="E82" t="b">
        <v>1</v>
      </c>
    </row>
    <row r="83" spans="1:5" x14ac:dyDescent="0.3">
      <c r="A83">
        <v>91</v>
      </c>
      <c r="B83">
        <v>9</v>
      </c>
      <c r="C83">
        <v>103</v>
      </c>
      <c r="D83" t="b">
        <v>1</v>
      </c>
      <c r="E83" t="b">
        <v>1</v>
      </c>
    </row>
    <row r="84" spans="1:5" x14ac:dyDescent="0.3">
      <c r="A84">
        <v>89</v>
      </c>
      <c r="B84">
        <v>9</v>
      </c>
      <c r="C84">
        <v>105</v>
      </c>
      <c r="D84" t="b">
        <v>1</v>
      </c>
      <c r="E84" t="b">
        <v>1</v>
      </c>
    </row>
    <row r="85" spans="1:5" x14ac:dyDescent="0.3">
      <c r="A85">
        <v>90</v>
      </c>
      <c r="B85">
        <v>9</v>
      </c>
      <c r="C85">
        <v>123</v>
      </c>
      <c r="D85" t="b">
        <v>1</v>
      </c>
      <c r="E85" t="b">
        <v>1</v>
      </c>
    </row>
    <row r="86" spans="1:5" x14ac:dyDescent="0.3">
      <c r="A86">
        <v>97</v>
      </c>
      <c r="B86">
        <v>9</v>
      </c>
      <c r="C86">
        <v>133</v>
      </c>
      <c r="D86" t="b">
        <v>1</v>
      </c>
      <c r="E86" t="b">
        <v>1</v>
      </c>
    </row>
    <row r="87" spans="1:5" x14ac:dyDescent="0.3">
      <c r="A87">
        <v>96</v>
      </c>
      <c r="B87">
        <v>9</v>
      </c>
      <c r="C87">
        <v>140</v>
      </c>
      <c r="D87" t="b">
        <v>1</v>
      </c>
      <c r="E87" t="b">
        <v>1</v>
      </c>
    </row>
    <row r="88" spans="1:5" x14ac:dyDescent="0.3">
      <c r="A88">
        <v>98</v>
      </c>
      <c r="B88">
        <v>9</v>
      </c>
      <c r="C88">
        <v>156</v>
      </c>
      <c r="D88" t="b">
        <v>1</v>
      </c>
      <c r="E88" t="b">
        <v>1</v>
      </c>
    </row>
    <row r="89" spans="1:5" x14ac:dyDescent="0.3">
      <c r="A89">
        <v>99</v>
      </c>
      <c r="B89">
        <v>9</v>
      </c>
      <c r="C89">
        <v>165</v>
      </c>
      <c r="D89" t="b">
        <v>1</v>
      </c>
      <c r="E89" t="b">
        <v>1</v>
      </c>
    </row>
    <row r="90" spans="1:5" x14ac:dyDescent="0.3">
      <c r="A90">
        <v>100</v>
      </c>
      <c r="B90">
        <v>9</v>
      </c>
      <c r="C90">
        <v>166</v>
      </c>
      <c r="D90" t="b">
        <v>1</v>
      </c>
      <c r="E90" t="b">
        <v>1</v>
      </c>
    </row>
    <row r="91" spans="1:5" x14ac:dyDescent="0.3">
      <c r="A91">
        <v>93</v>
      </c>
      <c r="B91">
        <v>9</v>
      </c>
      <c r="C91">
        <v>182</v>
      </c>
      <c r="D91" t="b">
        <v>1</v>
      </c>
      <c r="E91" t="b">
        <v>1</v>
      </c>
    </row>
    <row r="92" spans="1:5" x14ac:dyDescent="0.3">
      <c r="A92">
        <v>94</v>
      </c>
      <c r="B92">
        <v>9</v>
      </c>
      <c r="C92">
        <v>192</v>
      </c>
      <c r="D92" t="b">
        <v>1</v>
      </c>
      <c r="E92" t="b">
        <v>1</v>
      </c>
    </row>
    <row r="93" spans="1:5" x14ac:dyDescent="0.3">
      <c r="A93">
        <v>95</v>
      </c>
      <c r="B93">
        <v>9</v>
      </c>
      <c r="C93">
        <v>204</v>
      </c>
      <c r="D93" t="b">
        <v>1</v>
      </c>
      <c r="E93" t="b">
        <v>1</v>
      </c>
    </row>
    <row r="94" spans="1:5" x14ac:dyDescent="0.3">
      <c r="A94">
        <v>92</v>
      </c>
      <c r="B94">
        <v>9</v>
      </c>
      <c r="C94">
        <v>207</v>
      </c>
      <c r="D94" t="b">
        <v>1</v>
      </c>
      <c r="E94" t="b">
        <v>1</v>
      </c>
    </row>
    <row r="95" spans="1:5" x14ac:dyDescent="0.3">
      <c r="A95">
        <v>75</v>
      </c>
      <c r="B95">
        <v>9</v>
      </c>
      <c r="C95">
        <v>227</v>
      </c>
      <c r="D95" t="b">
        <v>1</v>
      </c>
      <c r="E95" t="b">
        <v>1</v>
      </c>
    </row>
    <row r="96" spans="1:5" x14ac:dyDescent="0.3">
      <c r="A96">
        <v>76</v>
      </c>
      <c r="B96">
        <v>9</v>
      </c>
      <c r="C96">
        <v>229</v>
      </c>
      <c r="D96" t="b">
        <v>1</v>
      </c>
      <c r="E96" t="b">
        <v>1</v>
      </c>
    </row>
    <row r="97" spans="1:5" x14ac:dyDescent="0.3">
      <c r="A97">
        <v>77</v>
      </c>
      <c r="B97">
        <v>9</v>
      </c>
      <c r="C97">
        <v>239</v>
      </c>
      <c r="D97" t="b">
        <v>1</v>
      </c>
      <c r="E97" t="b">
        <v>1</v>
      </c>
    </row>
    <row r="98" spans="1:5" x14ac:dyDescent="0.3">
      <c r="A98">
        <v>79</v>
      </c>
      <c r="B98">
        <v>9</v>
      </c>
      <c r="C98">
        <v>245</v>
      </c>
      <c r="D98" t="b">
        <v>1</v>
      </c>
      <c r="E98" t="b">
        <v>1</v>
      </c>
    </row>
    <row r="99" spans="1:5" x14ac:dyDescent="0.3">
      <c r="A99">
        <v>78</v>
      </c>
      <c r="B99">
        <v>9</v>
      </c>
      <c r="C99">
        <v>255</v>
      </c>
      <c r="D99" t="b">
        <v>1</v>
      </c>
      <c r="E99" t="b">
        <v>1</v>
      </c>
    </row>
    <row r="100" spans="1:5" x14ac:dyDescent="0.3">
      <c r="A100">
        <v>80</v>
      </c>
      <c r="B100">
        <v>9</v>
      </c>
      <c r="C100">
        <v>258</v>
      </c>
      <c r="D100" t="b">
        <v>1</v>
      </c>
      <c r="E100" t="b">
        <v>1</v>
      </c>
    </row>
    <row r="101" spans="1:5" x14ac:dyDescent="0.3">
      <c r="A101">
        <v>81</v>
      </c>
      <c r="B101">
        <v>9</v>
      </c>
      <c r="C101">
        <v>280</v>
      </c>
      <c r="D101" t="b">
        <v>1</v>
      </c>
      <c r="E101" t="b">
        <v>1</v>
      </c>
    </row>
    <row r="102" spans="1:5" x14ac:dyDescent="0.3">
      <c r="A102">
        <v>110</v>
      </c>
      <c r="B102">
        <v>10</v>
      </c>
      <c r="C102">
        <v>26</v>
      </c>
      <c r="D102" t="b">
        <v>1</v>
      </c>
      <c r="E102" t="b">
        <v>1</v>
      </c>
    </row>
    <row r="103" spans="1:5" x14ac:dyDescent="0.3">
      <c r="A103">
        <v>109</v>
      </c>
      <c r="B103">
        <v>10</v>
      </c>
      <c r="C103">
        <v>114</v>
      </c>
      <c r="D103" t="b">
        <v>1</v>
      </c>
      <c r="E103" t="b">
        <v>1</v>
      </c>
    </row>
    <row r="104" spans="1:5" x14ac:dyDescent="0.3">
      <c r="A104">
        <v>108</v>
      </c>
      <c r="B104">
        <v>10</v>
      </c>
      <c r="C104">
        <v>120</v>
      </c>
      <c r="D104" t="b">
        <v>1</v>
      </c>
      <c r="E104" t="b">
        <v>1</v>
      </c>
    </row>
    <row r="105" spans="1:5" x14ac:dyDescent="0.3">
      <c r="A105">
        <v>107</v>
      </c>
      <c r="B105">
        <v>10</v>
      </c>
      <c r="C105">
        <v>127</v>
      </c>
      <c r="D105" t="b">
        <v>1</v>
      </c>
      <c r="E105" t="b">
        <v>1</v>
      </c>
    </row>
    <row r="106" spans="1:5" x14ac:dyDescent="0.3">
      <c r="A106">
        <v>102</v>
      </c>
      <c r="B106">
        <v>10</v>
      </c>
      <c r="C106">
        <v>153</v>
      </c>
      <c r="D106" t="b">
        <v>1</v>
      </c>
      <c r="E106" t="b">
        <v>1</v>
      </c>
    </row>
    <row r="107" spans="1:5" x14ac:dyDescent="0.3">
      <c r="A107">
        <v>101</v>
      </c>
      <c r="B107">
        <v>10</v>
      </c>
      <c r="C107">
        <v>160</v>
      </c>
      <c r="D107" t="b">
        <v>1</v>
      </c>
      <c r="E107" t="b">
        <v>1</v>
      </c>
    </row>
    <row r="108" spans="1:5" x14ac:dyDescent="0.3">
      <c r="A108">
        <v>103</v>
      </c>
      <c r="B108">
        <v>10</v>
      </c>
      <c r="C108">
        <v>185</v>
      </c>
      <c r="D108" t="b">
        <v>1</v>
      </c>
      <c r="E108" t="b">
        <v>1</v>
      </c>
    </row>
    <row r="109" spans="1:5" x14ac:dyDescent="0.3">
      <c r="A109">
        <v>104</v>
      </c>
      <c r="B109">
        <v>10</v>
      </c>
      <c r="C109">
        <v>219</v>
      </c>
      <c r="D109" t="b">
        <v>1</v>
      </c>
      <c r="E109" t="b">
        <v>1</v>
      </c>
    </row>
    <row r="110" spans="1:5" x14ac:dyDescent="0.3">
      <c r="A110">
        <v>105</v>
      </c>
      <c r="B110">
        <v>10</v>
      </c>
      <c r="C110">
        <v>220</v>
      </c>
      <c r="D110" t="b">
        <v>1</v>
      </c>
      <c r="E110" t="b">
        <v>1</v>
      </c>
    </row>
    <row r="111" spans="1:5" x14ac:dyDescent="0.3">
      <c r="A111">
        <v>106</v>
      </c>
      <c r="B111">
        <v>10</v>
      </c>
      <c r="C111">
        <v>221</v>
      </c>
      <c r="D111" t="b">
        <v>1</v>
      </c>
      <c r="E111" t="b">
        <v>1</v>
      </c>
    </row>
    <row r="112" spans="1:5" x14ac:dyDescent="0.3">
      <c r="A112">
        <v>115</v>
      </c>
      <c r="B112">
        <v>10</v>
      </c>
      <c r="C112">
        <v>230</v>
      </c>
      <c r="D112" t="b">
        <v>1</v>
      </c>
      <c r="E112" t="b">
        <v>1</v>
      </c>
    </row>
    <row r="113" spans="1:5" x14ac:dyDescent="0.3">
      <c r="A113">
        <v>114</v>
      </c>
      <c r="B113">
        <v>10</v>
      </c>
      <c r="C113">
        <v>247</v>
      </c>
      <c r="D113" t="b">
        <v>1</v>
      </c>
      <c r="E113" t="b">
        <v>1</v>
      </c>
    </row>
    <row r="114" spans="1:5" x14ac:dyDescent="0.3">
      <c r="A114">
        <v>113</v>
      </c>
      <c r="B114">
        <v>10</v>
      </c>
      <c r="C114">
        <v>252</v>
      </c>
      <c r="D114" t="b">
        <v>1</v>
      </c>
      <c r="E114" t="b">
        <v>1</v>
      </c>
    </row>
    <row r="115" spans="1:5" x14ac:dyDescent="0.3">
      <c r="A115">
        <v>112</v>
      </c>
      <c r="B115">
        <v>10</v>
      </c>
      <c r="C115">
        <v>274</v>
      </c>
      <c r="D115" t="b">
        <v>1</v>
      </c>
      <c r="E115" t="b">
        <v>1</v>
      </c>
    </row>
    <row r="116" spans="1:5" x14ac:dyDescent="0.3">
      <c r="A116">
        <v>111</v>
      </c>
      <c r="B116">
        <v>10</v>
      </c>
      <c r="C116">
        <v>279</v>
      </c>
      <c r="D116" t="b">
        <v>1</v>
      </c>
      <c r="E116" t="b">
        <v>1</v>
      </c>
    </row>
    <row r="117" spans="1:5" x14ac:dyDescent="0.3">
      <c r="A117">
        <v>122</v>
      </c>
      <c r="B117">
        <v>11</v>
      </c>
      <c r="C117">
        <v>29</v>
      </c>
      <c r="D117" t="b">
        <v>1</v>
      </c>
      <c r="E117" t="b">
        <v>1</v>
      </c>
    </row>
    <row r="118" spans="1:5" x14ac:dyDescent="0.3">
      <c r="A118">
        <v>123</v>
      </c>
      <c r="B118">
        <v>11</v>
      </c>
      <c r="C118">
        <v>36</v>
      </c>
      <c r="D118" t="b">
        <v>1</v>
      </c>
      <c r="E118" t="b">
        <v>1</v>
      </c>
    </row>
    <row r="119" spans="1:5" x14ac:dyDescent="0.3">
      <c r="A119">
        <v>124</v>
      </c>
      <c r="B119">
        <v>11</v>
      </c>
      <c r="C119">
        <v>37</v>
      </c>
      <c r="D119" t="b">
        <v>1</v>
      </c>
      <c r="E119" t="b">
        <v>1</v>
      </c>
    </row>
    <row r="120" spans="1:5" x14ac:dyDescent="0.3">
      <c r="A120">
        <v>128</v>
      </c>
      <c r="B120">
        <v>11</v>
      </c>
      <c r="C120">
        <v>42</v>
      </c>
      <c r="D120" t="b">
        <v>1</v>
      </c>
      <c r="E120" t="b">
        <v>1</v>
      </c>
    </row>
    <row r="121" spans="1:5" x14ac:dyDescent="0.3">
      <c r="A121">
        <v>125</v>
      </c>
      <c r="B121">
        <v>11</v>
      </c>
      <c r="C121">
        <v>60</v>
      </c>
      <c r="D121" t="b">
        <v>1</v>
      </c>
      <c r="E121" t="b">
        <v>1</v>
      </c>
    </row>
    <row r="122" spans="1:5" x14ac:dyDescent="0.3">
      <c r="A122">
        <v>126</v>
      </c>
      <c r="B122">
        <v>11</v>
      </c>
      <c r="C122">
        <v>66</v>
      </c>
      <c r="D122" t="b">
        <v>1</v>
      </c>
      <c r="E122" t="b">
        <v>1</v>
      </c>
    </row>
    <row r="123" spans="1:5" x14ac:dyDescent="0.3">
      <c r="A123">
        <v>127</v>
      </c>
      <c r="B123">
        <v>11</v>
      </c>
      <c r="C123">
        <v>67</v>
      </c>
      <c r="D123" t="b">
        <v>1</v>
      </c>
      <c r="E123" t="b">
        <v>1</v>
      </c>
    </row>
    <row r="124" spans="1:5" x14ac:dyDescent="0.3">
      <c r="A124">
        <v>130</v>
      </c>
      <c r="B124">
        <v>11</v>
      </c>
      <c r="C124">
        <v>98</v>
      </c>
      <c r="D124" t="b">
        <v>1</v>
      </c>
      <c r="E124" t="b">
        <v>1</v>
      </c>
    </row>
    <row r="125" spans="1:5" x14ac:dyDescent="0.3">
      <c r="A125">
        <v>129</v>
      </c>
      <c r="B125">
        <v>11</v>
      </c>
      <c r="C125">
        <v>101</v>
      </c>
      <c r="D125" t="b">
        <v>1</v>
      </c>
      <c r="E125" t="b">
        <v>1</v>
      </c>
    </row>
    <row r="126" spans="1:5" x14ac:dyDescent="0.3">
      <c r="A126">
        <v>132</v>
      </c>
      <c r="B126">
        <v>11</v>
      </c>
      <c r="C126">
        <v>159</v>
      </c>
      <c r="D126" t="b">
        <v>1</v>
      </c>
      <c r="E126" t="b">
        <v>1</v>
      </c>
    </row>
    <row r="127" spans="1:5" x14ac:dyDescent="0.3">
      <c r="A127">
        <v>133</v>
      </c>
      <c r="B127">
        <v>11</v>
      </c>
      <c r="C127">
        <v>174</v>
      </c>
      <c r="D127" t="b">
        <v>1</v>
      </c>
      <c r="E127" t="b">
        <v>1</v>
      </c>
    </row>
    <row r="128" spans="1:5" x14ac:dyDescent="0.3">
      <c r="A128">
        <v>131</v>
      </c>
      <c r="B128">
        <v>11</v>
      </c>
      <c r="C128">
        <v>217</v>
      </c>
      <c r="D128" t="b">
        <v>1</v>
      </c>
      <c r="E128" t="b">
        <v>1</v>
      </c>
    </row>
    <row r="129" spans="1:5" x14ac:dyDescent="0.3">
      <c r="A129">
        <v>116</v>
      </c>
      <c r="B129">
        <v>11</v>
      </c>
      <c r="C129">
        <v>234</v>
      </c>
      <c r="D129" t="b">
        <v>1</v>
      </c>
      <c r="E129" t="b">
        <v>1</v>
      </c>
    </row>
    <row r="130" spans="1:5" x14ac:dyDescent="0.3">
      <c r="A130">
        <v>118</v>
      </c>
      <c r="B130">
        <v>11</v>
      </c>
      <c r="C130">
        <v>251</v>
      </c>
      <c r="D130" t="b">
        <v>1</v>
      </c>
      <c r="E130" t="b">
        <v>1</v>
      </c>
    </row>
    <row r="131" spans="1:5" x14ac:dyDescent="0.3">
      <c r="A131">
        <v>117</v>
      </c>
      <c r="B131">
        <v>11</v>
      </c>
      <c r="C131">
        <v>257</v>
      </c>
      <c r="D131" t="b">
        <v>1</v>
      </c>
      <c r="E131" t="b">
        <v>1</v>
      </c>
    </row>
    <row r="132" spans="1:5" x14ac:dyDescent="0.3">
      <c r="A132">
        <v>120</v>
      </c>
      <c r="B132">
        <v>11</v>
      </c>
      <c r="C132">
        <v>269</v>
      </c>
      <c r="D132" t="b">
        <v>1</v>
      </c>
      <c r="E132" t="b">
        <v>1</v>
      </c>
    </row>
    <row r="133" spans="1:5" x14ac:dyDescent="0.3">
      <c r="A133">
        <v>121</v>
      </c>
      <c r="B133">
        <v>11</v>
      </c>
      <c r="C133">
        <v>271</v>
      </c>
      <c r="D133" t="b">
        <v>1</v>
      </c>
      <c r="E133" t="b">
        <v>1</v>
      </c>
    </row>
    <row r="134" spans="1:5" x14ac:dyDescent="0.3">
      <c r="A134">
        <v>119</v>
      </c>
      <c r="B134">
        <v>11</v>
      </c>
      <c r="C134">
        <v>275</v>
      </c>
      <c r="D134" t="b">
        <v>1</v>
      </c>
      <c r="E134" t="b">
        <v>1</v>
      </c>
    </row>
    <row r="135" spans="1:5" x14ac:dyDescent="0.3">
      <c r="A135">
        <v>143</v>
      </c>
      <c r="B135">
        <v>12</v>
      </c>
      <c r="C135">
        <v>27</v>
      </c>
      <c r="D135" t="b">
        <v>1</v>
      </c>
      <c r="E135" t="b">
        <v>1</v>
      </c>
    </row>
    <row r="136" spans="1:5" x14ac:dyDescent="0.3">
      <c r="A136">
        <v>141</v>
      </c>
      <c r="B136">
        <v>12</v>
      </c>
      <c r="C136">
        <v>53</v>
      </c>
      <c r="D136" t="b">
        <v>1</v>
      </c>
      <c r="E136" t="b">
        <v>1</v>
      </c>
    </row>
    <row r="137" spans="1:5" x14ac:dyDescent="0.3">
      <c r="A137">
        <v>142</v>
      </c>
      <c r="B137">
        <v>12</v>
      </c>
      <c r="C137">
        <v>56</v>
      </c>
      <c r="D137" t="b">
        <v>1</v>
      </c>
      <c r="E137" t="b">
        <v>1</v>
      </c>
    </row>
    <row r="138" spans="1:5" x14ac:dyDescent="0.3">
      <c r="A138">
        <v>136</v>
      </c>
      <c r="B138">
        <v>12</v>
      </c>
      <c r="C138">
        <v>138</v>
      </c>
      <c r="D138" t="b">
        <v>1</v>
      </c>
      <c r="E138" t="b">
        <v>1</v>
      </c>
    </row>
    <row r="139" spans="1:5" x14ac:dyDescent="0.3">
      <c r="A139">
        <v>137</v>
      </c>
      <c r="B139">
        <v>12</v>
      </c>
      <c r="C139">
        <v>144</v>
      </c>
      <c r="D139" t="b">
        <v>1</v>
      </c>
      <c r="E139" t="b">
        <v>1</v>
      </c>
    </row>
    <row r="140" spans="1:5" x14ac:dyDescent="0.3">
      <c r="A140">
        <v>134</v>
      </c>
      <c r="B140">
        <v>12</v>
      </c>
      <c r="C140">
        <v>175</v>
      </c>
      <c r="D140" t="b">
        <v>1</v>
      </c>
      <c r="E140" t="b">
        <v>1</v>
      </c>
    </row>
    <row r="141" spans="1:5" x14ac:dyDescent="0.3">
      <c r="A141">
        <v>135</v>
      </c>
      <c r="B141">
        <v>12</v>
      </c>
      <c r="C141">
        <v>176</v>
      </c>
      <c r="D141" t="b">
        <v>1</v>
      </c>
      <c r="E141" t="b">
        <v>1</v>
      </c>
    </row>
    <row r="142" spans="1:5" x14ac:dyDescent="0.3">
      <c r="A142">
        <v>140</v>
      </c>
      <c r="B142">
        <v>12</v>
      </c>
      <c r="C142">
        <v>195</v>
      </c>
      <c r="D142" t="b">
        <v>1</v>
      </c>
      <c r="E142" t="b">
        <v>1</v>
      </c>
    </row>
    <row r="143" spans="1:5" x14ac:dyDescent="0.3">
      <c r="A143">
        <v>139</v>
      </c>
      <c r="B143">
        <v>12</v>
      </c>
      <c r="C143">
        <v>210</v>
      </c>
      <c r="D143" t="b">
        <v>1</v>
      </c>
      <c r="E143" t="b">
        <v>1</v>
      </c>
    </row>
    <row r="144" spans="1:5" x14ac:dyDescent="0.3">
      <c r="A144">
        <v>138</v>
      </c>
      <c r="B144">
        <v>12</v>
      </c>
      <c r="C144">
        <v>223</v>
      </c>
      <c r="D144" t="b">
        <v>1</v>
      </c>
      <c r="E144" t="b">
        <v>1</v>
      </c>
    </row>
    <row r="145" spans="1:5" x14ac:dyDescent="0.3">
      <c r="A145">
        <v>144</v>
      </c>
      <c r="B145">
        <v>13</v>
      </c>
      <c r="C145">
        <v>31</v>
      </c>
      <c r="D145" t="b">
        <v>1</v>
      </c>
      <c r="E145" t="b">
        <v>1</v>
      </c>
    </row>
    <row r="146" spans="1:5" x14ac:dyDescent="0.3">
      <c r="A146">
        <v>145</v>
      </c>
      <c r="B146">
        <v>13</v>
      </c>
      <c r="C146">
        <v>33</v>
      </c>
      <c r="D146" t="b">
        <v>1</v>
      </c>
      <c r="E146" t="b">
        <v>1</v>
      </c>
    </row>
    <row r="147" spans="1:5" x14ac:dyDescent="0.3">
      <c r="A147">
        <v>146</v>
      </c>
      <c r="B147">
        <v>13</v>
      </c>
      <c r="C147">
        <v>41</v>
      </c>
      <c r="D147" t="b">
        <v>1</v>
      </c>
      <c r="E147" t="b">
        <v>1</v>
      </c>
    </row>
    <row r="148" spans="1:5" x14ac:dyDescent="0.3">
      <c r="A148">
        <v>147</v>
      </c>
      <c r="B148">
        <v>13</v>
      </c>
      <c r="C148">
        <v>58</v>
      </c>
      <c r="D148" t="b">
        <v>1</v>
      </c>
      <c r="E148" t="b">
        <v>1</v>
      </c>
    </row>
    <row r="149" spans="1:5" x14ac:dyDescent="0.3">
      <c r="A149">
        <v>149</v>
      </c>
      <c r="B149">
        <v>13</v>
      </c>
      <c r="C149">
        <v>81</v>
      </c>
      <c r="D149" t="b">
        <v>1</v>
      </c>
      <c r="E149" t="b">
        <v>1</v>
      </c>
    </row>
    <row r="150" spans="1:5" x14ac:dyDescent="0.3">
      <c r="A150">
        <v>148</v>
      </c>
      <c r="B150">
        <v>13</v>
      </c>
      <c r="C150">
        <v>104</v>
      </c>
      <c r="D150" t="b">
        <v>1</v>
      </c>
      <c r="E150" t="b">
        <v>1</v>
      </c>
    </row>
    <row r="151" spans="1:5" x14ac:dyDescent="0.3">
      <c r="A151">
        <v>150</v>
      </c>
      <c r="B151">
        <v>13</v>
      </c>
      <c r="C151">
        <v>110</v>
      </c>
      <c r="D151" t="b">
        <v>1</v>
      </c>
      <c r="E151" t="b">
        <v>1</v>
      </c>
    </row>
    <row r="152" spans="1:5" x14ac:dyDescent="0.3">
      <c r="A152">
        <v>157</v>
      </c>
      <c r="B152">
        <v>13</v>
      </c>
      <c r="C152">
        <v>132</v>
      </c>
      <c r="D152" t="b">
        <v>1</v>
      </c>
      <c r="E152" t="b">
        <v>1</v>
      </c>
    </row>
    <row r="153" spans="1:5" x14ac:dyDescent="0.3">
      <c r="A153">
        <v>155</v>
      </c>
      <c r="B153">
        <v>13</v>
      </c>
      <c r="C153">
        <v>141</v>
      </c>
      <c r="D153" t="b">
        <v>1</v>
      </c>
      <c r="E153" t="b">
        <v>1</v>
      </c>
    </row>
    <row r="154" spans="1:5" x14ac:dyDescent="0.3">
      <c r="A154">
        <v>156</v>
      </c>
      <c r="B154">
        <v>13</v>
      </c>
      <c r="C154">
        <v>143</v>
      </c>
      <c r="D154" t="b">
        <v>1</v>
      </c>
      <c r="E154" t="b">
        <v>1</v>
      </c>
    </row>
    <row r="155" spans="1:5" x14ac:dyDescent="0.3">
      <c r="A155">
        <v>160</v>
      </c>
      <c r="B155">
        <v>13</v>
      </c>
      <c r="C155">
        <v>154</v>
      </c>
      <c r="D155" t="b">
        <v>1</v>
      </c>
      <c r="E155" t="b">
        <v>1</v>
      </c>
    </row>
    <row r="156" spans="1:5" x14ac:dyDescent="0.3">
      <c r="A156">
        <v>159</v>
      </c>
      <c r="B156">
        <v>13</v>
      </c>
      <c r="C156">
        <v>158</v>
      </c>
      <c r="D156" t="b">
        <v>1</v>
      </c>
      <c r="E156" t="b">
        <v>1</v>
      </c>
    </row>
    <row r="157" spans="1:5" x14ac:dyDescent="0.3">
      <c r="A157">
        <v>158</v>
      </c>
      <c r="B157">
        <v>13</v>
      </c>
      <c r="C157">
        <v>168</v>
      </c>
      <c r="D157" t="b">
        <v>1</v>
      </c>
      <c r="E157" t="b">
        <v>1</v>
      </c>
    </row>
    <row r="158" spans="1:5" x14ac:dyDescent="0.3">
      <c r="A158">
        <v>151</v>
      </c>
      <c r="B158">
        <v>13</v>
      </c>
      <c r="C158">
        <v>171</v>
      </c>
      <c r="D158" t="b">
        <v>1</v>
      </c>
      <c r="E158" t="b">
        <v>1</v>
      </c>
    </row>
    <row r="159" spans="1:5" x14ac:dyDescent="0.3">
      <c r="A159">
        <v>152</v>
      </c>
      <c r="B159">
        <v>13</v>
      </c>
      <c r="C159">
        <v>212</v>
      </c>
      <c r="D159" t="b">
        <v>1</v>
      </c>
      <c r="E159" t="b">
        <v>1</v>
      </c>
    </row>
    <row r="160" spans="1:5" x14ac:dyDescent="0.3">
      <c r="A160">
        <v>154</v>
      </c>
      <c r="B160">
        <v>13</v>
      </c>
      <c r="C160">
        <v>218</v>
      </c>
      <c r="D160" t="b">
        <v>1</v>
      </c>
      <c r="E160" t="b">
        <v>1</v>
      </c>
    </row>
    <row r="161" spans="1:5" x14ac:dyDescent="0.3">
      <c r="A161">
        <v>153</v>
      </c>
      <c r="B161">
        <v>13</v>
      </c>
      <c r="C161">
        <v>224</v>
      </c>
      <c r="D161" t="b">
        <v>1</v>
      </c>
      <c r="E161" t="b">
        <v>1</v>
      </c>
    </row>
    <row r="162" spans="1:5" x14ac:dyDescent="0.3">
      <c r="A162">
        <v>165</v>
      </c>
      <c r="B162">
        <v>13</v>
      </c>
      <c r="C162">
        <v>236</v>
      </c>
      <c r="D162" t="b">
        <v>1</v>
      </c>
      <c r="E162" t="b">
        <v>1</v>
      </c>
    </row>
    <row r="163" spans="1:5" x14ac:dyDescent="0.3">
      <c r="A163">
        <v>166</v>
      </c>
      <c r="B163">
        <v>13</v>
      </c>
      <c r="C163">
        <v>244</v>
      </c>
      <c r="D163" t="b">
        <v>1</v>
      </c>
      <c r="E163" t="b">
        <v>1</v>
      </c>
    </row>
    <row r="164" spans="1:5" x14ac:dyDescent="0.3">
      <c r="A164">
        <v>164</v>
      </c>
      <c r="B164">
        <v>13</v>
      </c>
      <c r="C164">
        <v>248</v>
      </c>
      <c r="D164" t="b">
        <v>1</v>
      </c>
      <c r="E164" t="b">
        <v>1</v>
      </c>
    </row>
    <row r="165" spans="1:5" x14ac:dyDescent="0.3">
      <c r="A165">
        <v>161</v>
      </c>
      <c r="B165">
        <v>13</v>
      </c>
      <c r="C165">
        <v>272</v>
      </c>
      <c r="D165" t="b">
        <v>1</v>
      </c>
      <c r="E165" t="b">
        <v>1</v>
      </c>
    </row>
    <row r="166" spans="1:5" x14ac:dyDescent="0.3">
      <c r="A166">
        <v>162</v>
      </c>
      <c r="B166">
        <v>13</v>
      </c>
      <c r="C166">
        <v>276</v>
      </c>
      <c r="D166" t="b">
        <v>1</v>
      </c>
      <c r="E166" t="b">
        <v>1</v>
      </c>
    </row>
    <row r="167" spans="1:5" x14ac:dyDescent="0.3">
      <c r="A167">
        <v>163</v>
      </c>
      <c r="B167">
        <v>13</v>
      </c>
      <c r="C167">
        <v>278</v>
      </c>
      <c r="D167" t="b">
        <v>1</v>
      </c>
      <c r="E167" t="b">
        <v>1</v>
      </c>
    </row>
    <row r="168" spans="1:5" x14ac:dyDescent="0.3">
      <c r="A168">
        <v>181</v>
      </c>
      <c r="B168">
        <v>14</v>
      </c>
      <c r="C168">
        <v>18</v>
      </c>
      <c r="D168" t="b">
        <v>1</v>
      </c>
      <c r="E168" t="b">
        <v>1</v>
      </c>
    </row>
    <row r="169" spans="1:5" x14ac:dyDescent="0.3">
      <c r="A169">
        <v>182</v>
      </c>
      <c r="B169">
        <v>14</v>
      </c>
      <c r="C169">
        <v>21</v>
      </c>
      <c r="D169" t="b">
        <v>1</v>
      </c>
      <c r="E169" t="b">
        <v>1</v>
      </c>
    </row>
    <row r="170" spans="1:5" x14ac:dyDescent="0.3">
      <c r="A170">
        <v>180</v>
      </c>
      <c r="B170">
        <v>14</v>
      </c>
      <c r="C170">
        <v>28</v>
      </c>
      <c r="D170" t="b">
        <v>1</v>
      </c>
      <c r="E170" t="b">
        <v>1</v>
      </c>
    </row>
    <row r="171" spans="1:5" x14ac:dyDescent="0.3">
      <c r="A171">
        <v>179</v>
      </c>
      <c r="B171">
        <v>14</v>
      </c>
      <c r="C171">
        <v>44</v>
      </c>
      <c r="D171" t="b">
        <v>1</v>
      </c>
      <c r="E171" t="b">
        <v>1</v>
      </c>
    </row>
    <row r="172" spans="1:5" x14ac:dyDescent="0.3">
      <c r="A172">
        <v>178</v>
      </c>
      <c r="B172">
        <v>14</v>
      </c>
      <c r="C172">
        <v>54</v>
      </c>
      <c r="D172" t="b">
        <v>1</v>
      </c>
      <c r="E172" t="b">
        <v>1</v>
      </c>
    </row>
    <row r="173" spans="1:5" x14ac:dyDescent="0.3">
      <c r="A173">
        <v>177</v>
      </c>
      <c r="B173">
        <v>14</v>
      </c>
      <c r="C173">
        <v>93</v>
      </c>
      <c r="D173" t="b">
        <v>1</v>
      </c>
      <c r="E173" t="b">
        <v>1</v>
      </c>
    </row>
    <row r="174" spans="1:5" x14ac:dyDescent="0.3">
      <c r="A174">
        <v>176</v>
      </c>
      <c r="B174">
        <v>14</v>
      </c>
      <c r="C174">
        <v>124</v>
      </c>
      <c r="D174" t="b">
        <v>1</v>
      </c>
      <c r="E174" t="b">
        <v>1</v>
      </c>
    </row>
    <row r="175" spans="1:5" x14ac:dyDescent="0.3">
      <c r="A175">
        <v>171</v>
      </c>
      <c r="B175">
        <v>14</v>
      </c>
      <c r="C175">
        <v>148</v>
      </c>
      <c r="D175" t="b">
        <v>1</v>
      </c>
      <c r="E175" t="b">
        <v>1</v>
      </c>
    </row>
    <row r="176" spans="1:5" x14ac:dyDescent="0.3">
      <c r="A176">
        <v>174</v>
      </c>
      <c r="B176">
        <v>14</v>
      </c>
      <c r="C176">
        <v>170</v>
      </c>
      <c r="D176" t="b">
        <v>1</v>
      </c>
      <c r="E176" t="b">
        <v>1</v>
      </c>
    </row>
    <row r="177" spans="1:5" x14ac:dyDescent="0.3">
      <c r="A177">
        <v>175</v>
      </c>
      <c r="B177">
        <v>14</v>
      </c>
      <c r="C177">
        <v>197</v>
      </c>
      <c r="D177" t="b">
        <v>1</v>
      </c>
      <c r="E177" t="b">
        <v>1</v>
      </c>
    </row>
    <row r="178" spans="1:5" x14ac:dyDescent="0.3">
      <c r="A178">
        <v>173</v>
      </c>
      <c r="B178">
        <v>14</v>
      </c>
      <c r="C178">
        <v>211</v>
      </c>
      <c r="D178" t="b">
        <v>1</v>
      </c>
      <c r="E178" t="b">
        <v>1</v>
      </c>
    </row>
    <row r="179" spans="1:5" x14ac:dyDescent="0.3">
      <c r="A179">
        <v>172</v>
      </c>
      <c r="B179">
        <v>14</v>
      </c>
      <c r="C179">
        <v>215</v>
      </c>
      <c r="D179" t="b">
        <v>1</v>
      </c>
      <c r="E179" t="b">
        <v>1</v>
      </c>
    </row>
    <row r="180" spans="1:5" x14ac:dyDescent="0.3">
      <c r="A180">
        <v>167</v>
      </c>
      <c r="B180">
        <v>14</v>
      </c>
      <c r="C180">
        <v>243</v>
      </c>
      <c r="D180" t="b">
        <v>1</v>
      </c>
      <c r="E180" t="b">
        <v>1</v>
      </c>
    </row>
    <row r="181" spans="1:5" x14ac:dyDescent="0.3">
      <c r="A181">
        <v>168</v>
      </c>
      <c r="B181">
        <v>14</v>
      </c>
      <c r="C181">
        <v>250</v>
      </c>
      <c r="D181" t="b">
        <v>1</v>
      </c>
      <c r="E181" t="b">
        <v>1</v>
      </c>
    </row>
    <row r="182" spans="1:5" x14ac:dyDescent="0.3">
      <c r="A182">
        <v>169</v>
      </c>
      <c r="B182">
        <v>14</v>
      </c>
      <c r="C182">
        <v>256</v>
      </c>
      <c r="D182" t="b">
        <v>1</v>
      </c>
      <c r="E182" t="b">
        <v>1</v>
      </c>
    </row>
    <row r="183" spans="1:5" x14ac:dyDescent="0.3">
      <c r="A183">
        <v>170</v>
      </c>
      <c r="B183">
        <v>14</v>
      </c>
      <c r="C183">
        <v>283</v>
      </c>
      <c r="D183" t="b">
        <v>1</v>
      </c>
      <c r="E183" t="b">
        <v>1</v>
      </c>
    </row>
    <row r="184" spans="1:5" x14ac:dyDescent="0.3">
      <c r="A184">
        <v>184</v>
      </c>
      <c r="B184">
        <v>15</v>
      </c>
      <c r="C184">
        <v>78</v>
      </c>
      <c r="D184" t="b">
        <v>1</v>
      </c>
      <c r="E184" t="b">
        <v>1</v>
      </c>
    </row>
    <row r="185" spans="1:5" x14ac:dyDescent="0.3">
      <c r="A185">
        <v>185</v>
      </c>
      <c r="B185">
        <v>15</v>
      </c>
      <c r="C185">
        <v>88</v>
      </c>
      <c r="D185" t="b">
        <v>1</v>
      </c>
      <c r="E185" t="b">
        <v>1</v>
      </c>
    </row>
    <row r="186" spans="1:5" x14ac:dyDescent="0.3">
      <c r="A186">
        <v>183</v>
      </c>
      <c r="B186">
        <v>15</v>
      </c>
      <c r="C186">
        <v>100</v>
      </c>
      <c r="D186" t="b">
        <v>1</v>
      </c>
      <c r="E186" t="b">
        <v>1</v>
      </c>
    </row>
    <row r="187" spans="1:5" x14ac:dyDescent="0.3">
      <c r="A187">
        <v>186</v>
      </c>
      <c r="B187">
        <v>15</v>
      </c>
      <c r="C187">
        <v>121</v>
      </c>
      <c r="D187" t="b">
        <v>1</v>
      </c>
      <c r="E187" t="b">
        <v>1</v>
      </c>
    </row>
    <row r="188" spans="1:5" x14ac:dyDescent="0.3">
      <c r="A188">
        <v>187</v>
      </c>
      <c r="B188">
        <v>15</v>
      </c>
      <c r="C188">
        <v>122</v>
      </c>
      <c r="D188" t="b">
        <v>1</v>
      </c>
      <c r="E188" t="b">
        <v>1</v>
      </c>
    </row>
    <row r="189" spans="1:5" x14ac:dyDescent="0.3">
      <c r="A189">
        <v>190</v>
      </c>
      <c r="B189">
        <v>15</v>
      </c>
      <c r="C189">
        <v>169</v>
      </c>
      <c r="D189" t="b">
        <v>1</v>
      </c>
      <c r="E189" t="b">
        <v>1</v>
      </c>
    </row>
    <row r="190" spans="1:5" x14ac:dyDescent="0.3">
      <c r="A190">
        <v>191</v>
      </c>
      <c r="B190">
        <v>15</v>
      </c>
      <c r="C190">
        <v>180</v>
      </c>
      <c r="D190" t="b">
        <v>1</v>
      </c>
      <c r="E190" t="b">
        <v>1</v>
      </c>
    </row>
    <row r="191" spans="1:5" x14ac:dyDescent="0.3">
      <c r="A191">
        <v>188</v>
      </c>
      <c r="B191">
        <v>15</v>
      </c>
      <c r="C191">
        <v>186</v>
      </c>
      <c r="D191" t="b">
        <v>1</v>
      </c>
      <c r="E191" t="b">
        <v>1</v>
      </c>
    </row>
    <row r="192" spans="1:5" x14ac:dyDescent="0.3">
      <c r="A192">
        <v>189</v>
      </c>
      <c r="B192">
        <v>15</v>
      </c>
      <c r="C192">
        <v>206</v>
      </c>
      <c r="D192" t="b">
        <v>1</v>
      </c>
      <c r="E192" t="b">
        <v>1</v>
      </c>
    </row>
    <row r="193" spans="1:5" x14ac:dyDescent="0.3">
      <c r="A193">
        <v>194</v>
      </c>
      <c r="B193">
        <v>15</v>
      </c>
      <c r="C193">
        <v>260</v>
      </c>
      <c r="D193" t="b">
        <v>1</v>
      </c>
      <c r="E193" t="b">
        <v>1</v>
      </c>
    </row>
    <row r="194" spans="1:5" x14ac:dyDescent="0.3">
      <c r="A194">
        <v>195</v>
      </c>
      <c r="B194">
        <v>15</v>
      </c>
      <c r="C194">
        <v>263</v>
      </c>
      <c r="D194" t="b">
        <v>1</v>
      </c>
      <c r="E194" t="b">
        <v>1</v>
      </c>
    </row>
    <row r="195" spans="1:5" x14ac:dyDescent="0.3">
      <c r="A195">
        <v>193</v>
      </c>
      <c r="B195">
        <v>15</v>
      </c>
      <c r="C195">
        <v>266</v>
      </c>
      <c r="D195" t="b">
        <v>1</v>
      </c>
      <c r="E195" t="b">
        <v>1</v>
      </c>
    </row>
    <row r="196" spans="1:5" x14ac:dyDescent="0.3">
      <c r="A196">
        <v>192</v>
      </c>
      <c r="B196">
        <v>15</v>
      </c>
      <c r="C196">
        <v>277</v>
      </c>
      <c r="D196" t="b">
        <v>1</v>
      </c>
      <c r="E196" t="b">
        <v>1</v>
      </c>
    </row>
    <row r="197" spans="1:5" x14ac:dyDescent="0.3">
      <c r="A197">
        <v>205</v>
      </c>
      <c r="B197">
        <v>16</v>
      </c>
      <c r="C197">
        <v>49</v>
      </c>
      <c r="D197" t="b">
        <v>1</v>
      </c>
      <c r="E197" t="b">
        <v>1</v>
      </c>
    </row>
    <row r="198" spans="1:5" x14ac:dyDescent="0.3">
      <c r="A198">
        <v>207</v>
      </c>
      <c r="B198">
        <v>16</v>
      </c>
      <c r="C198">
        <v>61</v>
      </c>
      <c r="D198" t="b">
        <v>1</v>
      </c>
      <c r="E198" t="b">
        <v>1</v>
      </c>
    </row>
    <row r="199" spans="1:5" x14ac:dyDescent="0.3">
      <c r="A199">
        <v>206</v>
      </c>
      <c r="B199">
        <v>16</v>
      </c>
      <c r="C199">
        <v>72</v>
      </c>
      <c r="D199" t="b">
        <v>1</v>
      </c>
      <c r="E199" t="b">
        <v>1</v>
      </c>
    </row>
    <row r="200" spans="1:5" x14ac:dyDescent="0.3">
      <c r="A200">
        <v>203</v>
      </c>
      <c r="B200">
        <v>16</v>
      </c>
      <c r="C200">
        <v>89</v>
      </c>
      <c r="D200" t="b">
        <v>1</v>
      </c>
      <c r="E200" t="b">
        <v>1</v>
      </c>
    </row>
    <row r="201" spans="1:5" x14ac:dyDescent="0.3">
      <c r="A201">
        <v>204</v>
      </c>
      <c r="B201">
        <v>16</v>
      </c>
      <c r="C201">
        <v>91</v>
      </c>
      <c r="D201" t="b">
        <v>1</v>
      </c>
      <c r="E201" t="b">
        <v>1</v>
      </c>
    </row>
    <row r="202" spans="1:5" x14ac:dyDescent="0.3">
      <c r="A202">
        <v>202</v>
      </c>
      <c r="B202">
        <v>16</v>
      </c>
      <c r="C202">
        <v>118</v>
      </c>
      <c r="D202" t="b">
        <v>1</v>
      </c>
      <c r="E202" t="b">
        <v>1</v>
      </c>
    </row>
    <row r="203" spans="1:5" x14ac:dyDescent="0.3">
      <c r="A203">
        <v>201</v>
      </c>
      <c r="B203">
        <v>16</v>
      </c>
      <c r="C203">
        <v>187</v>
      </c>
      <c r="D203" t="b">
        <v>1</v>
      </c>
      <c r="E203" t="b">
        <v>1</v>
      </c>
    </row>
    <row r="204" spans="1:5" x14ac:dyDescent="0.3">
      <c r="A204">
        <v>199</v>
      </c>
      <c r="B204">
        <v>16</v>
      </c>
      <c r="C204">
        <v>232</v>
      </c>
      <c r="D204" t="b">
        <v>1</v>
      </c>
      <c r="E204" t="b">
        <v>1</v>
      </c>
    </row>
    <row r="205" spans="1:5" x14ac:dyDescent="0.3">
      <c r="A205">
        <v>198</v>
      </c>
      <c r="B205">
        <v>16</v>
      </c>
      <c r="C205">
        <v>235</v>
      </c>
      <c r="D205" t="b">
        <v>1</v>
      </c>
      <c r="E205" t="b">
        <v>1</v>
      </c>
    </row>
    <row r="206" spans="1:5" x14ac:dyDescent="0.3">
      <c r="A206">
        <v>197</v>
      </c>
      <c r="B206">
        <v>16</v>
      </c>
      <c r="C206">
        <v>238</v>
      </c>
      <c r="D206" t="b">
        <v>1</v>
      </c>
      <c r="E206" t="b">
        <v>1</v>
      </c>
    </row>
    <row r="207" spans="1:5" x14ac:dyDescent="0.3">
      <c r="A207">
        <v>196</v>
      </c>
      <c r="B207">
        <v>16</v>
      </c>
      <c r="C207">
        <v>264</v>
      </c>
      <c r="D207" t="b">
        <v>1</v>
      </c>
      <c r="E207" t="b">
        <v>1</v>
      </c>
    </row>
    <row r="208" spans="1:5" x14ac:dyDescent="0.3">
      <c r="A208">
        <v>200</v>
      </c>
      <c r="B208">
        <v>16</v>
      </c>
      <c r="C208">
        <v>267</v>
      </c>
      <c r="D208" t="b">
        <v>1</v>
      </c>
      <c r="E208" t="b">
        <v>1</v>
      </c>
    </row>
    <row r="209" spans="1:5" x14ac:dyDescent="0.3">
      <c r="A209">
        <v>208</v>
      </c>
      <c r="B209">
        <v>17</v>
      </c>
      <c r="C209">
        <v>137</v>
      </c>
      <c r="D209" t="b">
        <v>1</v>
      </c>
      <c r="E209" t="b">
        <v>1</v>
      </c>
    </row>
    <row r="210" spans="1:5" x14ac:dyDescent="0.3">
      <c r="A210">
        <v>211</v>
      </c>
      <c r="B210">
        <v>19</v>
      </c>
      <c r="C210">
        <v>36</v>
      </c>
      <c r="D210" t="b">
        <v>1</v>
      </c>
      <c r="E210" t="b">
        <v>1</v>
      </c>
    </row>
    <row r="211" spans="1:5" x14ac:dyDescent="0.3">
      <c r="A211">
        <v>217</v>
      </c>
      <c r="B211">
        <v>19</v>
      </c>
      <c r="C211">
        <v>115</v>
      </c>
      <c r="D211" t="b">
        <v>1</v>
      </c>
      <c r="E211" t="b">
        <v>1</v>
      </c>
    </row>
    <row r="212" spans="1:5" x14ac:dyDescent="0.3">
      <c r="A212">
        <v>218</v>
      </c>
      <c r="B212">
        <v>19</v>
      </c>
      <c r="C212">
        <v>146</v>
      </c>
      <c r="D212" t="b">
        <v>1</v>
      </c>
      <c r="E212" t="b">
        <v>1</v>
      </c>
    </row>
    <row r="213" spans="1:5" x14ac:dyDescent="0.3">
      <c r="A213">
        <v>213</v>
      </c>
      <c r="B213">
        <v>19</v>
      </c>
      <c r="C213">
        <v>217</v>
      </c>
      <c r="D213" t="b">
        <v>1</v>
      </c>
      <c r="E213" t="b">
        <v>1</v>
      </c>
    </row>
    <row r="214" spans="1:5" x14ac:dyDescent="0.3">
      <c r="A214">
        <v>212</v>
      </c>
      <c r="B214">
        <v>19</v>
      </c>
      <c r="C214">
        <v>240</v>
      </c>
      <c r="D214" t="b">
        <v>1</v>
      </c>
      <c r="E214" t="b">
        <v>1</v>
      </c>
    </row>
    <row r="215" spans="1:5" x14ac:dyDescent="0.3">
      <c r="A215">
        <v>215</v>
      </c>
      <c r="B215">
        <v>19</v>
      </c>
      <c r="C215">
        <v>242</v>
      </c>
      <c r="D215" t="b">
        <v>1</v>
      </c>
      <c r="E215" t="b">
        <v>1</v>
      </c>
    </row>
    <row r="216" spans="1:5" x14ac:dyDescent="0.3">
      <c r="A216">
        <v>235</v>
      </c>
      <c r="B216">
        <v>19</v>
      </c>
      <c r="C216">
        <v>245</v>
      </c>
      <c r="D216" t="b">
        <v>1</v>
      </c>
      <c r="E216" t="b">
        <v>1</v>
      </c>
    </row>
    <row r="217" spans="1:5" x14ac:dyDescent="0.3">
      <c r="A217">
        <v>216</v>
      </c>
      <c r="B217">
        <v>19</v>
      </c>
      <c r="C217">
        <v>246</v>
      </c>
      <c r="D217" t="b">
        <v>1</v>
      </c>
      <c r="E217" t="b">
        <v>1</v>
      </c>
    </row>
    <row r="218" spans="1:5" x14ac:dyDescent="0.3">
      <c r="A218">
        <v>209</v>
      </c>
      <c r="B218">
        <v>19</v>
      </c>
      <c r="C218">
        <v>247</v>
      </c>
      <c r="D218" t="b">
        <v>1</v>
      </c>
      <c r="E218" t="b">
        <v>1</v>
      </c>
    </row>
    <row r="219" spans="1:5" x14ac:dyDescent="0.3">
      <c r="A219">
        <v>234</v>
      </c>
      <c r="B219">
        <v>19</v>
      </c>
      <c r="C219">
        <v>258</v>
      </c>
      <c r="D219" t="b">
        <v>1</v>
      </c>
      <c r="E219" t="b">
        <v>1</v>
      </c>
    </row>
    <row r="220" spans="1:5" x14ac:dyDescent="0.3">
      <c r="A220">
        <v>214</v>
      </c>
      <c r="B220">
        <v>19</v>
      </c>
      <c r="C220">
        <v>264</v>
      </c>
      <c r="D220" t="b">
        <v>1</v>
      </c>
      <c r="E220" t="b">
        <v>1</v>
      </c>
    </row>
    <row r="221" spans="1:5" x14ac:dyDescent="0.3">
      <c r="A221">
        <v>219</v>
      </c>
      <c r="B221">
        <v>20</v>
      </c>
      <c r="C221">
        <v>7</v>
      </c>
      <c r="D221" t="b">
        <v>1</v>
      </c>
      <c r="E221" t="b">
        <v>1</v>
      </c>
    </row>
    <row r="222" spans="1:5" x14ac:dyDescent="0.3">
      <c r="A222">
        <v>220</v>
      </c>
      <c r="B222">
        <v>20</v>
      </c>
      <c r="C222">
        <v>15</v>
      </c>
      <c r="D222" t="b">
        <v>1</v>
      </c>
      <c r="E222" t="b">
        <v>1</v>
      </c>
    </row>
    <row r="223" spans="1:5" x14ac:dyDescent="0.3">
      <c r="A223">
        <v>221</v>
      </c>
      <c r="B223">
        <v>20</v>
      </c>
      <c r="C223">
        <v>56</v>
      </c>
      <c r="D223" t="b">
        <v>1</v>
      </c>
      <c r="E223" t="b">
        <v>1</v>
      </c>
    </row>
    <row r="224" spans="1:5" x14ac:dyDescent="0.3">
      <c r="A224">
        <v>222</v>
      </c>
      <c r="B224">
        <v>20</v>
      </c>
      <c r="C224">
        <v>146</v>
      </c>
      <c r="D224" t="b">
        <v>1</v>
      </c>
      <c r="E224" t="b">
        <v>1</v>
      </c>
    </row>
    <row r="225" spans="1:5" x14ac:dyDescent="0.3">
      <c r="A225">
        <v>223</v>
      </c>
      <c r="B225">
        <v>21</v>
      </c>
      <c r="C225">
        <v>7</v>
      </c>
      <c r="D225" t="b">
        <v>1</v>
      </c>
      <c r="E225" t="b">
        <v>1</v>
      </c>
    </row>
    <row r="226" spans="1:5" x14ac:dyDescent="0.3">
      <c r="A226">
        <v>224</v>
      </c>
      <c r="B226">
        <v>21</v>
      </c>
      <c r="C226">
        <v>31</v>
      </c>
      <c r="D226" t="b">
        <v>1</v>
      </c>
      <c r="E226" t="b">
        <v>1</v>
      </c>
    </row>
    <row r="227" spans="1:5" x14ac:dyDescent="0.3">
      <c r="A227">
        <v>227</v>
      </c>
      <c r="B227">
        <v>21</v>
      </c>
      <c r="C227">
        <v>150</v>
      </c>
      <c r="D227" t="b">
        <v>1</v>
      </c>
      <c r="E227" t="b">
        <v>1</v>
      </c>
    </row>
    <row r="228" spans="1:5" x14ac:dyDescent="0.3">
      <c r="A228">
        <v>250</v>
      </c>
      <c r="B228">
        <v>21</v>
      </c>
      <c r="C228">
        <v>219</v>
      </c>
      <c r="D228" t="b">
        <v>1</v>
      </c>
      <c r="E228" t="b">
        <v>1</v>
      </c>
    </row>
    <row r="229" spans="1:5" x14ac:dyDescent="0.3">
      <c r="A229">
        <v>226</v>
      </c>
      <c r="B229">
        <v>21</v>
      </c>
      <c r="C229">
        <v>225</v>
      </c>
      <c r="D229" t="b">
        <v>1</v>
      </c>
      <c r="E229" t="b">
        <v>1</v>
      </c>
    </row>
    <row r="230" spans="1:5" x14ac:dyDescent="0.3">
      <c r="A230">
        <v>225</v>
      </c>
      <c r="B230">
        <v>21</v>
      </c>
      <c r="C230">
        <v>278</v>
      </c>
      <c r="D230" t="b">
        <v>1</v>
      </c>
      <c r="E230" t="b">
        <v>1</v>
      </c>
    </row>
    <row r="231" spans="1:5" x14ac:dyDescent="0.3">
      <c r="A231">
        <v>253</v>
      </c>
      <c r="B231">
        <v>21</v>
      </c>
      <c r="C231">
        <v>312</v>
      </c>
      <c r="D231" t="b">
        <v>1</v>
      </c>
      <c r="E231" t="b">
        <v>1</v>
      </c>
    </row>
    <row r="232" spans="1:5" x14ac:dyDescent="0.3">
      <c r="A232">
        <v>232</v>
      </c>
      <c r="B232">
        <v>22</v>
      </c>
      <c r="C232">
        <v>36</v>
      </c>
      <c r="D232" t="b">
        <v>1</v>
      </c>
      <c r="E232" t="b">
        <v>1</v>
      </c>
    </row>
    <row r="233" spans="1:5" x14ac:dyDescent="0.3">
      <c r="A233">
        <v>229</v>
      </c>
      <c r="B233">
        <v>22</v>
      </c>
      <c r="C233">
        <v>48</v>
      </c>
      <c r="D233" t="b">
        <v>1</v>
      </c>
      <c r="E233" t="b">
        <v>1</v>
      </c>
    </row>
    <row r="234" spans="1:5" x14ac:dyDescent="0.3">
      <c r="A234">
        <v>231</v>
      </c>
      <c r="B234">
        <v>22</v>
      </c>
      <c r="C234">
        <v>78</v>
      </c>
      <c r="D234" t="b">
        <v>1</v>
      </c>
      <c r="E234" t="b">
        <v>1</v>
      </c>
    </row>
    <row r="235" spans="1:5" x14ac:dyDescent="0.3">
      <c r="A235">
        <v>233</v>
      </c>
      <c r="B235">
        <v>22</v>
      </c>
      <c r="C235">
        <v>124</v>
      </c>
      <c r="D235" t="b">
        <v>1</v>
      </c>
      <c r="E235" t="b">
        <v>1</v>
      </c>
    </row>
    <row r="236" spans="1:5" x14ac:dyDescent="0.3">
      <c r="A236">
        <v>228</v>
      </c>
      <c r="B236">
        <v>22</v>
      </c>
      <c r="C236">
        <v>173</v>
      </c>
      <c r="D236" t="b">
        <v>1</v>
      </c>
      <c r="E236" t="b">
        <v>1</v>
      </c>
    </row>
    <row r="237" spans="1:5" x14ac:dyDescent="0.3">
      <c r="A237">
        <v>244</v>
      </c>
      <c r="B237">
        <v>23</v>
      </c>
      <c r="C237">
        <v>18</v>
      </c>
      <c r="D237" t="b">
        <v>1</v>
      </c>
      <c r="E237" t="b">
        <v>1</v>
      </c>
    </row>
    <row r="238" spans="1:5" x14ac:dyDescent="0.3">
      <c r="A238">
        <v>243</v>
      </c>
      <c r="B238">
        <v>23</v>
      </c>
      <c r="C238">
        <v>27</v>
      </c>
      <c r="D238" t="b">
        <v>1</v>
      </c>
      <c r="E238" t="b">
        <v>1</v>
      </c>
    </row>
    <row r="239" spans="1:5" x14ac:dyDescent="0.3">
      <c r="A239">
        <v>237</v>
      </c>
      <c r="B239">
        <v>23</v>
      </c>
      <c r="C239">
        <v>39</v>
      </c>
      <c r="D239" t="b">
        <v>1</v>
      </c>
      <c r="E239" t="b">
        <v>1</v>
      </c>
    </row>
    <row r="240" spans="1:5" x14ac:dyDescent="0.3">
      <c r="A240">
        <v>239</v>
      </c>
      <c r="B240">
        <v>23</v>
      </c>
      <c r="C240">
        <v>52</v>
      </c>
      <c r="D240" t="b">
        <v>1</v>
      </c>
      <c r="E240" t="b">
        <v>1</v>
      </c>
    </row>
    <row r="241" spans="1:5" x14ac:dyDescent="0.3">
      <c r="A241">
        <v>241</v>
      </c>
      <c r="B241">
        <v>23</v>
      </c>
      <c r="C241">
        <v>96</v>
      </c>
      <c r="D241" t="b">
        <v>1</v>
      </c>
      <c r="E241" t="b">
        <v>1</v>
      </c>
    </row>
    <row r="242" spans="1:5" x14ac:dyDescent="0.3">
      <c r="A242">
        <v>238</v>
      </c>
      <c r="B242">
        <v>23</v>
      </c>
      <c r="C242">
        <v>110</v>
      </c>
      <c r="D242" t="b">
        <v>1</v>
      </c>
      <c r="E242" t="b">
        <v>1</v>
      </c>
    </row>
    <row r="243" spans="1:5" x14ac:dyDescent="0.3">
      <c r="A243">
        <v>236</v>
      </c>
      <c r="B243">
        <v>23</v>
      </c>
      <c r="C243">
        <v>152</v>
      </c>
      <c r="D243" t="b">
        <v>1</v>
      </c>
      <c r="E243" t="b">
        <v>1</v>
      </c>
    </row>
    <row r="244" spans="1:5" x14ac:dyDescent="0.3">
      <c r="A244">
        <v>242</v>
      </c>
      <c r="B244">
        <v>23</v>
      </c>
      <c r="C244">
        <v>185</v>
      </c>
      <c r="D244" t="b">
        <v>1</v>
      </c>
      <c r="E244" t="b">
        <v>1</v>
      </c>
    </row>
    <row r="245" spans="1:5" x14ac:dyDescent="0.3">
      <c r="A245">
        <v>249</v>
      </c>
      <c r="B245">
        <v>24</v>
      </c>
      <c r="C245">
        <v>7</v>
      </c>
      <c r="D245" t="b">
        <v>0</v>
      </c>
      <c r="E245" t="b">
        <v>1</v>
      </c>
    </row>
    <row r="246" spans="1:5" x14ac:dyDescent="0.3">
      <c r="A246">
        <v>247</v>
      </c>
      <c r="B246">
        <v>24</v>
      </c>
      <c r="C246">
        <v>146</v>
      </c>
      <c r="D246" t="b">
        <v>1</v>
      </c>
      <c r="E246" t="b">
        <v>1</v>
      </c>
    </row>
    <row r="247" spans="1:5" x14ac:dyDescent="0.3">
      <c r="A247">
        <v>246</v>
      </c>
      <c r="B247">
        <v>24</v>
      </c>
      <c r="C247">
        <v>188</v>
      </c>
      <c r="D247" t="b">
        <v>1</v>
      </c>
      <c r="E247" t="b">
        <v>1</v>
      </c>
    </row>
    <row r="248" spans="1:5" x14ac:dyDescent="0.3">
      <c r="A248">
        <v>245</v>
      </c>
      <c r="B248">
        <v>24</v>
      </c>
      <c r="C248">
        <v>189</v>
      </c>
      <c r="D248" t="b">
        <v>1</v>
      </c>
      <c r="E248" t="b">
        <v>1</v>
      </c>
    </row>
    <row r="249" spans="1:5" x14ac:dyDescent="0.3">
      <c r="A249">
        <v>248</v>
      </c>
      <c r="B249">
        <v>24</v>
      </c>
      <c r="C249">
        <v>301</v>
      </c>
      <c r="D249" t="b">
        <v>1</v>
      </c>
      <c r="E249" t="b">
        <v>1</v>
      </c>
    </row>
    <row r="250" spans="1:5" x14ac:dyDescent="0.3">
      <c r="A250">
        <v>392</v>
      </c>
      <c r="B250">
        <v>25</v>
      </c>
      <c r="C250">
        <v>7</v>
      </c>
      <c r="D250" t="b">
        <v>1</v>
      </c>
      <c r="E250" t="b">
        <v>1</v>
      </c>
    </row>
    <row r="251" spans="1:5" x14ac:dyDescent="0.3">
      <c r="A251">
        <v>452</v>
      </c>
      <c r="B251">
        <v>25</v>
      </c>
      <c r="C251">
        <v>9</v>
      </c>
      <c r="D251" t="b">
        <v>1</v>
      </c>
      <c r="E251" t="b">
        <v>1</v>
      </c>
    </row>
    <row r="252" spans="1:5" x14ac:dyDescent="0.3">
      <c r="A252">
        <v>500</v>
      </c>
      <c r="B252">
        <v>25</v>
      </c>
      <c r="C252">
        <v>13</v>
      </c>
      <c r="D252" t="b">
        <v>1</v>
      </c>
      <c r="E252" t="b">
        <v>1</v>
      </c>
    </row>
    <row r="253" spans="1:5" x14ac:dyDescent="0.3">
      <c r="A253">
        <v>490</v>
      </c>
      <c r="B253">
        <v>25</v>
      </c>
      <c r="C253">
        <v>15</v>
      </c>
      <c r="D253" t="b">
        <v>1</v>
      </c>
      <c r="E253" t="b">
        <v>1</v>
      </c>
    </row>
    <row r="254" spans="1:5" x14ac:dyDescent="0.3">
      <c r="A254">
        <v>420</v>
      </c>
      <c r="B254">
        <v>25</v>
      </c>
      <c r="C254">
        <v>16</v>
      </c>
      <c r="D254" t="b">
        <v>1</v>
      </c>
      <c r="E254" t="b">
        <v>1</v>
      </c>
    </row>
    <row r="255" spans="1:5" x14ac:dyDescent="0.3">
      <c r="A255">
        <v>390</v>
      </c>
      <c r="B255">
        <v>25</v>
      </c>
      <c r="C255">
        <v>17</v>
      </c>
      <c r="D255" t="b">
        <v>1</v>
      </c>
      <c r="E255" t="b">
        <v>1</v>
      </c>
    </row>
    <row r="256" spans="1:5" x14ac:dyDescent="0.3">
      <c r="A256">
        <v>504</v>
      </c>
      <c r="B256">
        <v>25</v>
      </c>
      <c r="C256">
        <v>18</v>
      </c>
      <c r="D256" t="b">
        <v>1</v>
      </c>
      <c r="E256" t="b">
        <v>1</v>
      </c>
    </row>
    <row r="257" spans="1:5" x14ac:dyDescent="0.3">
      <c r="A257">
        <v>447</v>
      </c>
      <c r="B257">
        <v>25</v>
      </c>
      <c r="C257">
        <v>21</v>
      </c>
      <c r="D257" t="b">
        <v>1</v>
      </c>
      <c r="E257" t="b">
        <v>1</v>
      </c>
    </row>
    <row r="258" spans="1:5" x14ac:dyDescent="0.3">
      <c r="A258">
        <v>456</v>
      </c>
      <c r="B258">
        <v>25</v>
      </c>
      <c r="C258">
        <v>22</v>
      </c>
      <c r="D258" t="b">
        <v>1</v>
      </c>
      <c r="E258" t="b">
        <v>1</v>
      </c>
    </row>
    <row r="259" spans="1:5" x14ac:dyDescent="0.3">
      <c r="A259">
        <v>473</v>
      </c>
      <c r="B259">
        <v>25</v>
      </c>
      <c r="C259">
        <v>23</v>
      </c>
      <c r="D259" t="b">
        <v>1</v>
      </c>
      <c r="E259" t="b">
        <v>1</v>
      </c>
    </row>
    <row r="260" spans="1:5" x14ac:dyDescent="0.3">
      <c r="A260">
        <v>488</v>
      </c>
      <c r="B260">
        <v>25</v>
      </c>
      <c r="C260">
        <v>24</v>
      </c>
      <c r="D260" t="b">
        <v>1</v>
      </c>
      <c r="E260" t="b">
        <v>1</v>
      </c>
    </row>
    <row r="261" spans="1:5" x14ac:dyDescent="0.3">
      <c r="A261">
        <v>522</v>
      </c>
      <c r="B261">
        <v>25</v>
      </c>
      <c r="C261">
        <v>26</v>
      </c>
      <c r="D261" t="b">
        <v>1</v>
      </c>
      <c r="E261" t="b">
        <v>1</v>
      </c>
    </row>
    <row r="262" spans="1:5" x14ac:dyDescent="0.3">
      <c r="A262">
        <v>389</v>
      </c>
      <c r="B262">
        <v>25</v>
      </c>
      <c r="C262">
        <v>27</v>
      </c>
      <c r="D262" t="b">
        <v>1</v>
      </c>
      <c r="E262" t="b">
        <v>1</v>
      </c>
    </row>
    <row r="263" spans="1:5" x14ac:dyDescent="0.3">
      <c r="A263">
        <v>436</v>
      </c>
      <c r="B263">
        <v>25</v>
      </c>
      <c r="C263">
        <v>28</v>
      </c>
      <c r="D263" t="b">
        <v>1</v>
      </c>
      <c r="E263" t="b">
        <v>1</v>
      </c>
    </row>
    <row r="264" spans="1:5" x14ac:dyDescent="0.3">
      <c r="A264">
        <v>469</v>
      </c>
      <c r="B264">
        <v>25</v>
      </c>
      <c r="C264">
        <v>29</v>
      </c>
      <c r="D264" t="b">
        <v>1</v>
      </c>
      <c r="E264" t="b">
        <v>1</v>
      </c>
    </row>
    <row r="265" spans="1:5" x14ac:dyDescent="0.3">
      <c r="A265">
        <v>439</v>
      </c>
      <c r="B265">
        <v>25</v>
      </c>
      <c r="C265">
        <v>31</v>
      </c>
      <c r="D265" t="b">
        <v>1</v>
      </c>
      <c r="E265" t="b">
        <v>1</v>
      </c>
    </row>
    <row r="266" spans="1:5" x14ac:dyDescent="0.3">
      <c r="A266">
        <v>407</v>
      </c>
      <c r="B266">
        <v>25</v>
      </c>
      <c r="C266">
        <v>33</v>
      </c>
      <c r="D266" t="b">
        <v>1</v>
      </c>
      <c r="E266" t="b">
        <v>1</v>
      </c>
    </row>
    <row r="267" spans="1:5" x14ac:dyDescent="0.3">
      <c r="A267">
        <v>521</v>
      </c>
      <c r="B267">
        <v>25</v>
      </c>
      <c r="C267">
        <v>34</v>
      </c>
      <c r="D267" t="b">
        <v>1</v>
      </c>
      <c r="E267" t="b">
        <v>1</v>
      </c>
    </row>
    <row r="268" spans="1:5" x14ac:dyDescent="0.3">
      <c r="A268">
        <v>410</v>
      </c>
      <c r="B268">
        <v>25</v>
      </c>
      <c r="C268">
        <v>36</v>
      </c>
      <c r="D268" t="b">
        <v>1</v>
      </c>
      <c r="E268" t="b">
        <v>1</v>
      </c>
    </row>
    <row r="269" spans="1:5" x14ac:dyDescent="0.3">
      <c r="A269">
        <v>396</v>
      </c>
      <c r="B269">
        <v>25</v>
      </c>
      <c r="C269">
        <v>39</v>
      </c>
      <c r="D269" t="b">
        <v>1</v>
      </c>
      <c r="E269" t="b">
        <v>1</v>
      </c>
    </row>
    <row r="270" spans="1:5" x14ac:dyDescent="0.3">
      <c r="A270">
        <v>451</v>
      </c>
      <c r="B270">
        <v>25</v>
      </c>
      <c r="C270">
        <v>40</v>
      </c>
      <c r="D270" t="b">
        <v>1</v>
      </c>
      <c r="E270" t="b">
        <v>1</v>
      </c>
    </row>
    <row r="271" spans="1:5" x14ac:dyDescent="0.3">
      <c r="A271">
        <v>435</v>
      </c>
      <c r="B271">
        <v>25</v>
      </c>
      <c r="C271">
        <v>41</v>
      </c>
      <c r="D271" t="b">
        <v>1</v>
      </c>
      <c r="E271" t="b">
        <v>1</v>
      </c>
    </row>
    <row r="272" spans="1:5" x14ac:dyDescent="0.3">
      <c r="A272">
        <v>458</v>
      </c>
      <c r="B272">
        <v>25</v>
      </c>
      <c r="C272">
        <v>43</v>
      </c>
      <c r="D272" t="b">
        <v>1</v>
      </c>
      <c r="E272" t="b">
        <v>1</v>
      </c>
    </row>
    <row r="273" spans="1:5" x14ac:dyDescent="0.3">
      <c r="A273">
        <v>463</v>
      </c>
      <c r="B273">
        <v>25</v>
      </c>
      <c r="C273">
        <v>45</v>
      </c>
      <c r="D273" t="b">
        <v>1</v>
      </c>
      <c r="E273" t="b">
        <v>1</v>
      </c>
    </row>
    <row r="274" spans="1:5" x14ac:dyDescent="0.3">
      <c r="A274">
        <v>418</v>
      </c>
      <c r="B274">
        <v>25</v>
      </c>
      <c r="C274">
        <v>46</v>
      </c>
      <c r="D274" t="b">
        <v>1</v>
      </c>
      <c r="E274" t="b">
        <v>1</v>
      </c>
    </row>
    <row r="275" spans="1:5" x14ac:dyDescent="0.3">
      <c r="A275">
        <v>476</v>
      </c>
      <c r="B275">
        <v>25</v>
      </c>
      <c r="C275">
        <v>48</v>
      </c>
      <c r="D275" t="b">
        <v>1</v>
      </c>
      <c r="E275" t="b">
        <v>1</v>
      </c>
    </row>
    <row r="276" spans="1:5" x14ac:dyDescent="0.3">
      <c r="A276">
        <v>414</v>
      </c>
      <c r="B276">
        <v>25</v>
      </c>
      <c r="C276">
        <v>52</v>
      </c>
      <c r="D276" t="b">
        <v>1</v>
      </c>
      <c r="E276" t="b">
        <v>1</v>
      </c>
    </row>
    <row r="277" spans="1:5" x14ac:dyDescent="0.3">
      <c r="A277">
        <v>399</v>
      </c>
      <c r="B277">
        <v>25</v>
      </c>
      <c r="C277">
        <v>53</v>
      </c>
      <c r="D277" t="b">
        <v>1</v>
      </c>
      <c r="E277" t="b">
        <v>1</v>
      </c>
    </row>
    <row r="278" spans="1:5" x14ac:dyDescent="0.3">
      <c r="A278">
        <v>413</v>
      </c>
      <c r="B278">
        <v>25</v>
      </c>
      <c r="C278">
        <v>56</v>
      </c>
      <c r="D278" t="b">
        <v>1</v>
      </c>
      <c r="E278" t="b">
        <v>1</v>
      </c>
    </row>
    <row r="279" spans="1:5" x14ac:dyDescent="0.3">
      <c r="A279">
        <v>514</v>
      </c>
      <c r="B279">
        <v>25</v>
      </c>
      <c r="C279">
        <v>58</v>
      </c>
      <c r="D279" t="b">
        <v>1</v>
      </c>
      <c r="E279" t="b">
        <v>1</v>
      </c>
    </row>
    <row r="280" spans="1:5" x14ac:dyDescent="0.3">
      <c r="A280">
        <v>419</v>
      </c>
      <c r="B280">
        <v>25</v>
      </c>
      <c r="C280">
        <v>59</v>
      </c>
      <c r="D280" t="b">
        <v>1</v>
      </c>
      <c r="E280" t="b">
        <v>1</v>
      </c>
    </row>
    <row r="281" spans="1:5" x14ac:dyDescent="0.3">
      <c r="A281">
        <v>393</v>
      </c>
      <c r="B281">
        <v>25</v>
      </c>
      <c r="C281">
        <v>60</v>
      </c>
      <c r="D281" t="b">
        <v>1</v>
      </c>
      <c r="E281" t="b">
        <v>1</v>
      </c>
    </row>
    <row r="282" spans="1:5" x14ac:dyDescent="0.3">
      <c r="A282">
        <v>494</v>
      </c>
      <c r="B282">
        <v>25</v>
      </c>
      <c r="C282">
        <v>61</v>
      </c>
      <c r="D282" t="b">
        <v>1</v>
      </c>
      <c r="E282" t="b">
        <v>1</v>
      </c>
    </row>
    <row r="283" spans="1:5" x14ac:dyDescent="0.3">
      <c r="A283">
        <v>495</v>
      </c>
      <c r="B283">
        <v>25</v>
      </c>
      <c r="C283">
        <v>62</v>
      </c>
      <c r="D283" t="b">
        <v>1</v>
      </c>
      <c r="E283" t="b">
        <v>1</v>
      </c>
    </row>
    <row r="284" spans="1:5" x14ac:dyDescent="0.3">
      <c r="A284">
        <v>523</v>
      </c>
      <c r="B284">
        <v>25</v>
      </c>
      <c r="C284">
        <v>63</v>
      </c>
      <c r="D284" t="b">
        <v>1</v>
      </c>
      <c r="E284" t="b">
        <v>1</v>
      </c>
    </row>
    <row r="285" spans="1:5" x14ac:dyDescent="0.3">
      <c r="A285">
        <v>442</v>
      </c>
      <c r="B285">
        <v>25</v>
      </c>
      <c r="C285">
        <v>66</v>
      </c>
      <c r="D285" t="b">
        <v>1</v>
      </c>
      <c r="E285" t="b">
        <v>1</v>
      </c>
    </row>
    <row r="286" spans="1:5" x14ac:dyDescent="0.3">
      <c r="A286">
        <v>411</v>
      </c>
      <c r="B286">
        <v>25</v>
      </c>
      <c r="C286">
        <v>67</v>
      </c>
      <c r="D286" t="b">
        <v>1</v>
      </c>
      <c r="E286" t="b">
        <v>1</v>
      </c>
    </row>
    <row r="287" spans="1:5" x14ac:dyDescent="0.3">
      <c r="A287">
        <v>471</v>
      </c>
      <c r="B287">
        <v>25</v>
      </c>
      <c r="C287">
        <v>69</v>
      </c>
      <c r="D287" t="b">
        <v>1</v>
      </c>
      <c r="E287" t="b">
        <v>1</v>
      </c>
    </row>
    <row r="288" spans="1:5" x14ac:dyDescent="0.3">
      <c r="A288">
        <v>543</v>
      </c>
      <c r="B288">
        <v>25</v>
      </c>
      <c r="C288">
        <v>72</v>
      </c>
      <c r="D288" t="b">
        <v>1</v>
      </c>
      <c r="E288" t="b">
        <v>1</v>
      </c>
    </row>
    <row r="289" spans="1:5" x14ac:dyDescent="0.3">
      <c r="A289">
        <v>415</v>
      </c>
      <c r="B289">
        <v>25</v>
      </c>
      <c r="C289">
        <v>75</v>
      </c>
      <c r="D289" t="b">
        <v>1</v>
      </c>
      <c r="E289" t="b">
        <v>1</v>
      </c>
    </row>
    <row r="290" spans="1:5" x14ac:dyDescent="0.3">
      <c r="A290">
        <v>545</v>
      </c>
      <c r="B290">
        <v>25</v>
      </c>
      <c r="C290">
        <v>77</v>
      </c>
      <c r="D290" t="b">
        <v>1</v>
      </c>
      <c r="E290" t="b">
        <v>1</v>
      </c>
    </row>
    <row r="291" spans="1:5" x14ac:dyDescent="0.3">
      <c r="A291">
        <v>426</v>
      </c>
      <c r="B291">
        <v>25</v>
      </c>
      <c r="C291">
        <v>78</v>
      </c>
      <c r="D291" t="b">
        <v>1</v>
      </c>
      <c r="E291" t="b">
        <v>1</v>
      </c>
    </row>
    <row r="292" spans="1:5" x14ac:dyDescent="0.3">
      <c r="A292">
        <v>437</v>
      </c>
      <c r="B292">
        <v>25</v>
      </c>
      <c r="C292">
        <v>81</v>
      </c>
      <c r="D292" t="b">
        <v>1</v>
      </c>
      <c r="E292" t="b">
        <v>1</v>
      </c>
    </row>
    <row r="293" spans="1:5" x14ac:dyDescent="0.3">
      <c r="A293">
        <v>443</v>
      </c>
      <c r="B293">
        <v>25</v>
      </c>
      <c r="C293">
        <v>83</v>
      </c>
      <c r="D293" t="b">
        <v>1</v>
      </c>
      <c r="E293" t="b">
        <v>1</v>
      </c>
    </row>
    <row r="294" spans="1:5" x14ac:dyDescent="0.3">
      <c r="A294">
        <v>481</v>
      </c>
      <c r="B294">
        <v>25</v>
      </c>
      <c r="C294">
        <v>84</v>
      </c>
      <c r="D294" t="b">
        <v>1</v>
      </c>
      <c r="E294" t="b">
        <v>1</v>
      </c>
    </row>
    <row r="295" spans="1:5" x14ac:dyDescent="0.3">
      <c r="A295">
        <v>457</v>
      </c>
      <c r="B295">
        <v>25</v>
      </c>
      <c r="C295">
        <v>85</v>
      </c>
      <c r="D295" t="b">
        <v>1</v>
      </c>
      <c r="E295" t="b">
        <v>1</v>
      </c>
    </row>
    <row r="296" spans="1:5" x14ac:dyDescent="0.3">
      <c r="A296">
        <v>518</v>
      </c>
      <c r="B296">
        <v>25</v>
      </c>
      <c r="C296">
        <v>89</v>
      </c>
      <c r="D296" t="b">
        <v>1</v>
      </c>
      <c r="E296" t="b">
        <v>1</v>
      </c>
    </row>
    <row r="297" spans="1:5" x14ac:dyDescent="0.3">
      <c r="A297">
        <v>422</v>
      </c>
      <c r="B297">
        <v>25</v>
      </c>
      <c r="C297">
        <v>93</v>
      </c>
      <c r="D297" t="b">
        <v>1</v>
      </c>
      <c r="E297" t="b">
        <v>1</v>
      </c>
    </row>
    <row r="298" spans="1:5" x14ac:dyDescent="0.3">
      <c r="A298">
        <v>464</v>
      </c>
      <c r="B298">
        <v>25</v>
      </c>
      <c r="C298">
        <v>96</v>
      </c>
      <c r="D298" t="b">
        <v>1</v>
      </c>
      <c r="E298" t="b">
        <v>1</v>
      </c>
    </row>
    <row r="299" spans="1:5" x14ac:dyDescent="0.3">
      <c r="A299">
        <v>412</v>
      </c>
      <c r="B299">
        <v>25</v>
      </c>
      <c r="C299">
        <v>97</v>
      </c>
      <c r="D299" t="b">
        <v>1</v>
      </c>
      <c r="E299" t="b">
        <v>1</v>
      </c>
    </row>
    <row r="300" spans="1:5" x14ac:dyDescent="0.3">
      <c r="A300">
        <v>430</v>
      </c>
      <c r="B300">
        <v>25</v>
      </c>
      <c r="C300">
        <v>98</v>
      </c>
      <c r="D300" t="b">
        <v>1</v>
      </c>
      <c r="E300" t="b">
        <v>1</v>
      </c>
    </row>
    <row r="301" spans="1:5" x14ac:dyDescent="0.3">
      <c r="A301">
        <v>509</v>
      </c>
      <c r="B301">
        <v>25</v>
      </c>
      <c r="C301">
        <v>100</v>
      </c>
      <c r="D301" t="b">
        <v>1</v>
      </c>
      <c r="E301" t="b">
        <v>1</v>
      </c>
    </row>
    <row r="302" spans="1:5" x14ac:dyDescent="0.3">
      <c r="A302">
        <v>428</v>
      </c>
      <c r="B302">
        <v>25</v>
      </c>
      <c r="C302">
        <v>103</v>
      </c>
      <c r="D302" t="b">
        <v>1</v>
      </c>
      <c r="E302" t="b">
        <v>1</v>
      </c>
    </row>
    <row r="303" spans="1:5" x14ac:dyDescent="0.3">
      <c r="A303">
        <v>402</v>
      </c>
      <c r="B303">
        <v>25</v>
      </c>
      <c r="C303">
        <v>104</v>
      </c>
      <c r="D303" t="b">
        <v>1</v>
      </c>
      <c r="E303" t="b">
        <v>1</v>
      </c>
    </row>
    <row r="304" spans="1:5" x14ac:dyDescent="0.3">
      <c r="A304">
        <v>468</v>
      </c>
      <c r="B304">
        <v>25</v>
      </c>
      <c r="C304">
        <v>105</v>
      </c>
      <c r="D304" t="b">
        <v>1</v>
      </c>
      <c r="E304" t="b">
        <v>1</v>
      </c>
    </row>
    <row r="305" spans="1:5" x14ac:dyDescent="0.3">
      <c r="A305">
        <v>450</v>
      </c>
      <c r="B305">
        <v>25</v>
      </c>
      <c r="C305">
        <v>106</v>
      </c>
      <c r="D305" t="b">
        <v>1</v>
      </c>
      <c r="E305" t="b">
        <v>1</v>
      </c>
    </row>
    <row r="306" spans="1:5" x14ac:dyDescent="0.3">
      <c r="A306">
        <v>538</v>
      </c>
      <c r="B306">
        <v>25</v>
      </c>
      <c r="C306">
        <v>108</v>
      </c>
      <c r="D306" t="b">
        <v>1</v>
      </c>
      <c r="E306" t="b">
        <v>1</v>
      </c>
    </row>
    <row r="307" spans="1:5" x14ac:dyDescent="0.3">
      <c r="A307">
        <v>527</v>
      </c>
      <c r="B307">
        <v>25</v>
      </c>
      <c r="C307">
        <v>109</v>
      </c>
      <c r="D307" t="b">
        <v>1</v>
      </c>
      <c r="E307" t="b">
        <v>1</v>
      </c>
    </row>
    <row r="308" spans="1:5" x14ac:dyDescent="0.3">
      <c r="A308">
        <v>398</v>
      </c>
      <c r="B308">
        <v>25</v>
      </c>
      <c r="C308">
        <v>110</v>
      </c>
      <c r="D308" t="b">
        <v>1</v>
      </c>
      <c r="E308" t="b">
        <v>1</v>
      </c>
    </row>
    <row r="309" spans="1:5" x14ac:dyDescent="0.3">
      <c r="A309">
        <v>449</v>
      </c>
      <c r="B309">
        <v>25</v>
      </c>
      <c r="C309">
        <v>112</v>
      </c>
      <c r="D309" t="b">
        <v>1</v>
      </c>
      <c r="E309" t="b">
        <v>1</v>
      </c>
    </row>
    <row r="310" spans="1:5" x14ac:dyDescent="0.3">
      <c r="A310">
        <v>506</v>
      </c>
      <c r="B310">
        <v>25</v>
      </c>
      <c r="C310">
        <v>113</v>
      </c>
      <c r="D310" t="b">
        <v>1</v>
      </c>
      <c r="E310" t="b">
        <v>1</v>
      </c>
    </row>
    <row r="311" spans="1:5" x14ac:dyDescent="0.3">
      <c r="A311">
        <v>474</v>
      </c>
      <c r="B311">
        <v>25</v>
      </c>
      <c r="C311">
        <v>114</v>
      </c>
      <c r="D311" t="b">
        <v>1</v>
      </c>
      <c r="E311" t="b">
        <v>1</v>
      </c>
    </row>
    <row r="312" spans="1:5" x14ac:dyDescent="0.3">
      <c r="A312">
        <v>467</v>
      </c>
      <c r="B312">
        <v>25</v>
      </c>
      <c r="C312">
        <v>115</v>
      </c>
      <c r="D312" t="b">
        <v>1</v>
      </c>
      <c r="E312" t="b">
        <v>1</v>
      </c>
    </row>
    <row r="313" spans="1:5" x14ac:dyDescent="0.3">
      <c r="A313">
        <v>479</v>
      </c>
      <c r="B313">
        <v>25</v>
      </c>
      <c r="C313">
        <v>119</v>
      </c>
      <c r="D313" t="b">
        <v>1</v>
      </c>
      <c r="E313" t="b">
        <v>1</v>
      </c>
    </row>
    <row r="314" spans="1:5" x14ac:dyDescent="0.3">
      <c r="A314">
        <v>455</v>
      </c>
      <c r="B314">
        <v>25</v>
      </c>
      <c r="C314">
        <v>120</v>
      </c>
      <c r="D314" t="b">
        <v>1</v>
      </c>
      <c r="E314" t="b">
        <v>1</v>
      </c>
    </row>
    <row r="315" spans="1:5" x14ac:dyDescent="0.3">
      <c r="A315">
        <v>448</v>
      </c>
      <c r="B315">
        <v>25</v>
      </c>
      <c r="C315">
        <v>121</v>
      </c>
      <c r="D315" t="b">
        <v>1</v>
      </c>
      <c r="E315" t="b">
        <v>1</v>
      </c>
    </row>
    <row r="316" spans="1:5" x14ac:dyDescent="0.3">
      <c r="A316">
        <v>482</v>
      </c>
      <c r="B316">
        <v>25</v>
      </c>
      <c r="C316">
        <v>122</v>
      </c>
      <c r="D316" t="b">
        <v>1</v>
      </c>
      <c r="E316" t="b">
        <v>1</v>
      </c>
    </row>
    <row r="317" spans="1:5" x14ac:dyDescent="0.3">
      <c r="A317">
        <v>531</v>
      </c>
      <c r="B317">
        <v>25</v>
      </c>
      <c r="C317">
        <v>123</v>
      </c>
      <c r="D317" t="b">
        <v>1</v>
      </c>
      <c r="E317" t="b">
        <v>1</v>
      </c>
    </row>
    <row r="318" spans="1:5" x14ac:dyDescent="0.3">
      <c r="A318">
        <v>429</v>
      </c>
      <c r="B318">
        <v>25</v>
      </c>
      <c r="C318">
        <v>124</v>
      </c>
      <c r="D318" t="b">
        <v>1</v>
      </c>
      <c r="E318" t="b">
        <v>1</v>
      </c>
    </row>
    <row r="319" spans="1:5" x14ac:dyDescent="0.3">
      <c r="A319">
        <v>454</v>
      </c>
      <c r="B319">
        <v>25</v>
      </c>
      <c r="C319">
        <v>125</v>
      </c>
      <c r="D319" t="b">
        <v>1</v>
      </c>
      <c r="E319" t="b">
        <v>1</v>
      </c>
    </row>
    <row r="320" spans="1:5" x14ac:dyDescent="0.3">
      <c r="A320">
        <v>508</v>
      </c>
      <c r="B320">
        <v>25</v>
      </c>
      <c r="C320">
        <v>126</v>
      </c>
      <c r="D320" t="b">
        <v>1</v>
      </c>
      <c r="E320" t="b">
        <v>1</v>
      </c>
    </row>
    <row r="321" spans="1:5" x14ac:dyDescent="0.3">
      <c r="A321">
        <v>478</v>
      </c>
      <c r="B321">
        <v>25</v>
      </c>
      <c r="C321">
        <v>131</v>
      </c>
      <c r="D321" t="b">
        <v>1</v>
      </c>
      <c r="E321" t="b">
        <v>1</v>
      </c>
    </row>
    <row r="322" spans="1:5" x14ac:dyDescent="0.3">
      <c r="A322">
        <v>591</v>
      </c>
      <c r="B322">
        <v>25</v>
      </c>
      <c r="C322">
        <v>132</v>
      </c>
      <c r="D322" t="b">
        <v>0</v>
      </c>
      <c r="E322" t="b">
        <v>1</v>
      </c>
    </row>
    <row r="323" spans="1:5" x14ac:dyDescent="0.3">
      <c r="A323">
        <v>395</v>
      </c>
      <c r="B323">
        <v>25</v>
      </c>
      <c r="C323">
        <v>133</v>
      </c>
      <c r="D323" t="b">
        <v>1</v>
      </c>
      <c r="E323" t="b">
        <v>1</v>
      </c>
    </row>
    <row r="324" spans="1:5" x14ac:dyDescent="0.3">
      <c r="A324">
        <v>460</v>
      </c>
      <c r="B324">
        <v>25</v>
      </c>
      <c r="C324">
        <v>135</v>
      </c>
      <c r="D324" t="b">
        <v>1</v>
      </c>
      <c r="E324" t="b">
        <v>1</v>
      </c>
    </row>
    <row r="325" spans="1:5" x14ac:dyDescent="0.3">
      <c r="A325">
        <v>480</v>
      </c>
      <c r="B325">
        <v>25</v>
      </c>
      <c r="C325">
        <v>136</v>
      </c>
      <c r="D325" t="b">
        <v>1</v>
      </c>
      <c r="E325" t="b">
        <v>1</v>
      </c>
    </row>
    <row r="326" spans="1:5" x14ac:dyDescent="0.3">
      <c r="A326">
        <v>541</v>
      </c>
      <c r="B326">
        <v>25</v>
      </c>
      <c r="C326">
        <v>140</v>
      </c>
      <c r="D326" t="b">
        <v>1</v>
      </c>
      <c r="E326" t="b">
        <v>1</v>
      </c>
    </row>
    <row r="327" spans="1:5" x14ac:dyDescent="0.3">
      <c r="A327">
        <v>427</v>
      </c>
      <c r="B327">
        <v>25</v>
      </c>
      <c r="C327">
        <v>141</v>
      </c>
      <c r="D327" t="b">
        <v>1</v>
      </c>
      <c r="E327" t="b">
        <v>1</v>
      </c>
    </row>
    <row r="328" spans="1:5" x14ac:dyDescent="0.3">
      <c r="A328">
        <v>424</v>
      </c>
      <c r="B328">
        <v>25</v>
      </c>
      <c r="C328">
        <v>144</v>
      </c>
      <c r="D328" t="b">
        <v>1</v>
      </c>
      <c r="E328" t="b">
        <v>1</v>
      </c>
    </row>
    <row r="329" spans="1:5" x14ac:dyDescent="0.3">
      <c r="A329">
        <v>513</v>
      </c>
      <c r="B329">
        <v>25</v>
      </c>
      <c r="C329">
        <v>146</v>
      </c>
      <c r="D329" t="b">
        <v>1</v>
      </c>
      <c r="E329" t="b">
        <v>1</v>
      </c>
    </row>
    <row r="330" spans="1:5" x14ac:dyDescent="0.3">
      <c r="A330">
        <v>512</v>
      </c>
      <c r="B330">
        <v>25</v>
      </c>
      <c r="C330">
        <v>147</v>
      </c>
      <c r="D330" t="b">
        <v>1</v>
      </c>
      <c r="E330" t="b">
        <v>1</v>
      </c>
    </row>
    <row r="331" spans="1:5" x14ac:dyDescent="0.3">
      <c r="A331">
        <v>489</v>
      </c>
      <c r="B331">
        <v>25</v>
      </c>
      <c r="C331">
        <v>148</v>
      </c>
      <c r="D331" t="b">
        <v>1</v>
      </c>
      <c r="E331" t="b">
        <v>1</v>
      </c>
    </row>
    <row r="332" spans="1:5" x14ac:dyDescent="0.3">
      <c r="A332">
        <v>459</v>
      </c>
      <c r="B332">
        <v>25</v>
      </c>
      <c r="C332">
        <v>149</v>
      </c>
      <c r="D332" t="b">
        <v>1</v>
      </c>
      <c r="E332" t="b">
        <v>1</v>
      </c>
    </row>
    <row r="333" spans="1:5" x14ac:dyDescent="0.3">
      <c r="A333">
        <v>536</v>
      </c>
      <c r="B333">
        <v>25</v>
      </c>
      <c r="C333">
        <v>150</v>
      </c>
      <c r="D333" t="b">
        <v>1</v>
      </c>
      <c r="E333" t="b">
        <v>1</v>
      </c>
    </row>
    <row r="334" spans="1:5" x14ac:dyDescent="0.3">
      <c r="A334">
        <v>453</v>
      </c>
      <c r="B334">
        <v>25</v>
      </c>
      <c r="C334">
        <v>151</v>
      </c>
      <c r="D334" t="b">
        <v>1</v>
      </c>
      <c r="E334" t="b">
        <v>1</v>
      </c>
    </row>
    <row r="335" spans="1:5" x14ac:dyDescent="0.3">
      <c r="A335">
        <v>462</v>
      </c>
      <c r="B335">
        <v>25</v>
      </c>
      <c r="C335">
        <v>152</v>
      </c>
      <c r="D335" t="b">
        <v>1</v>
      </c>
      <c r="E335" t="b">
        <v>1</v>
      </c>
    </row>
    <row r="336" spans="1:5" x14ac:dyDescent="0.3">
      <c r="A336">
        <v>511</v>
      </c>
      <c r="B336">
        <v>25</v>
      </c>
      <c r="C336">
        <v>153</v>
      </c>
      <c r="D336" t="b">
        <v>1</v>
      </c>
      <c r="E336" t="b">
        <v>1</v>
      </c>
    </row>
    <row r="337" spans="1:5" x14ac:dyDescent="0.3">
      <c r="A337">
        <v>421</v>
      </c>
      <c r="B337">
        <v>25</v>
      </c>
      <c r="C337">
        <v>156</v>
      </c>
      <c r="D337" t="b">
        <v>1</v>
      </c>
      <c r="E337" t="b">
        <v>1</v>
      </c>
    </row>
    <row r="338" spans="1:5" x14ac:dyDescent="0.3">
      <c r="A338">
        <v>528</v>
      </c>
      <c r="B338">
        <v>25</v>
      </c>
      <c r="C338">
        <v>160</v>
      </c>
      <c r="D338" t="b">
        <v>1</v>
      </c>
      <c r="E338" t="b">
        <v>1</v>
      </c>
    </row>
    <row r="339" spans="1:5" x14ac:dyDescent="0.3">
      <c r="A339">
        <v>403</v>
      </c>
      <c r="B339">
        <v>25</v>
      </c>
      <c r="C339">
        <v>165</v>
      </c>
      <c r="D339" t="b">
        <v>1</v>
      </c>
      <c r="E339" t="b">
        <v>1</v>
      </c>
    </row>
    <row r="340" spans="1:5" x14ac:dyDescent="0.3">
      <c r="A340">
        <v>394</v>
      </c>
      <c r="B340">
        <v>25</v>
      </c>
      <c r="C340">
        <v>166</v>
      </c>
      <c r="D340" t="b">
        <v>1</v>
      </c>
      <c r="E340" t="b">
        <v>1</v>
      </c>
    </row>
    <row r="341" spans="1:5" x14ac:dyDescent="0.3">
      <c r="A341">
        <v>497</v>
      </c>
      <c r="B341">
        <v>25</v>
      </c>
      <c r="C341">
        <v>170</v>
      </c>
      <c r="D341" t="b">
        <v>1</v>
      </c>
      <c r="E341" t="b">
        <v>1</v>
      </c>
    </row>
    <row r="342" spans="1:5" x14ac:dyDescent="0.3">
      <c r="A342">
        <v>400</v>
      </c>
      <c r="B342">
        <v>25</v>
      </c>
      <c r="C342">
        <v>171</v>
      </c>
      <c r="D342" t="b">
        <v>1</v>
      </c>
      <c r="E342" t="b">
        <v>1</v>
      </c>
    </row>
    <row r="343" spans="1:5" x14ac:dyDescent="0.3">
      <c r="A343">
        <v>516</v>
      </c>
      <c r="B343">
        <v>25</v>
      </c>
      <c r="C343">
        <v>174</v>
      </c>
      <c r="D343" t="b">
        <v>1</v>
      </c>
      <c r="E343" t="b">
        <v>1</v>
      </c>
    </row>
    <row r="344" spans="1:5" x14ac:dyDescent="0.3">
      <c r="A344">
        <v>526</v>
      </c>
      <c r="B344">
        <v>25</v>
      </c>
      <c r="C344">
        <v>175</v>
      </c>
      <c r="D344" t="b">
        <v>1</v>
      </c>
      <c r="E344" t="b">
        <v>1</v>
      </c>
    </row>
    <row r="345" spans="1:5" x14ac:dyDescent="0.3">
      <c r="A345">
        <v>425</v>
      </c>
      <c r="B345">
        <v>25</v>
      </c>
      <c r="C345">
        <v>180</v>
      </c>
      <c r="D345" t="b">
        <v>1</v>
      </c>
      <c r="E345" t="b">
        <v>1</v>
      </c>
    </row>
    <row r="346" spans="1:5" x14ac:dyDescent="0.3">
      <c r="A346">
        <v>487</v>
      </c>
      <c r="B346">
        <v>25</v>
      </c>
      <c r="C346">
        <v>181</v>
      </c>
      <c r="D346" t="b">
        <v>1</v>
      </c>
      <c r="E346" t="b">
        <v>1</v>
      </c>
    </row>
    <row r="347" spans="1:5" x14ac:dyDescent="0.3">
      <c r="A347">
        <v>491</v>
      </c>
      <c r="B347">
        <v>25</v>
      </c>
      <c r="C347">
        <v>182</v>
      </c>
      <c r="D347" t="b">
        <v>1</v>
      </c>
      <c r="E347" t="b">
        <v>1</v>
      </c>
    </row>
    <row r="348" spans="1:5" x14ac:dyDescent="0.3">
      <c r="A348">
        <v>515</v>
      </c>
      <c r="B348">
        <v>25</v>
      </c>
      <c r="C348">
        <v>183</v>
      </c>
      <c r="D348" t="b">
        <v>1</v>
      </c>
      <c r="E348" t="b">
        <v>1</v>
      </c>
    </row>
    <row r="349" spans="1:5" x14ac:dyDescent="0.3">
      <c r="A349">
        <v>465</v>
      </c>
      <c r="B349">
        <v>25</v>
      </c>
      <c r="C349">
        <v>185</v>
      </c>
      <c r="D349" t="b">
        <v>1</v>
      </c>
      <c r="E349" t="b">
        <v>1</v>
      </c>
    </row>
    <row r="350" spans="1:5" x14ac:dyDescent="0.3">
      <c r="A350">
        <v>546</v>
      </c>
      <c r="B350">
        <v>25</v>
      </c>
      <c r="C350">
        <v>186</v>
      </c>
      <c r="D350" t="b">
        <v>1</v>
      </c>
      <c r="E350" t="b">
        <v>1</v>
      </c>
    </row>
    <row r="351" spans="1:5" x14ac:dyDescent="0.3">
      <c r="A351">
        <v>423</v>
      </c>
      <c r="B351">
        <v>25</v>
      </c>
      <c r="C351">
        <v>187</v>
      </c>
      <c r="D351" t="b">
        <v>1</v>
      </c>
      <c r="E351" t="b">
        <v>1</v>
      </c>
    </row>
    <row r="352" spans="1:5" x14ac:dyDescent="0.3">
      <c r="A352">
        <v>537</v>
      </c>
      <c r="B352">
        <v>25</v>
      </c>
      <c r="C352">
        <v>188</v>
      </c>
      <c r="D352" t="b">
        <v>1</v>
      </c>
      <c r="E352" t="b">
        <v>1</v>
      </c>
    </row>
    <row r="353" spans="1:5" x14ac:dyDescent="0.3">
      <c r="A353">
        <v>501</v>
      </c>
      <c r="B353">
        <v>25</v>
      </c>
      <c r="C353">
        <v>189</v>
      </c>
      <c r="D353" t="b">
        <v>1</v>
      </c>
      <c r="E353" t="b">
        <v>1</v>
      </c>
    </row>
    <row r="354" spans="1:5" x14ac:dyDescent="0.3">
      <c r="A354">
        <v>502</v>
      </c>
      <c r="B354">
        <v>25</v>
      </c>
      <c r="C354">
        <v>191</v>
      </c>
      <c r="D354" t="b">
        <v>1</v>
      </c>
      <c r="E354" t="b">
        <v>1</v>
      </c>
    </row>
    <row r="355" spans="1:5" x14ac:dyDescent="0.3">
      <c r="A355">
        <v>405</v>
      </c>
      <c r="B355">
        <v>25</v>
      </c>
      <c r="C355">
        <v>192</v>
      </c>
      <c r="D355" t="b">
        <v>1</v>
      </c>
      <c r="E355" t="b">
        <v>1</v>
      </c>
    </row>
    <row r="356" spans="1:5" x14ac:dyDescent="0.3">
      <c r="A356">
        <v>486</v>
      </c>
      <c r="B356">
        <v>25</v>
      </c>
      <c r="C356">
        <v>197</v>
      </c>
      <c r="D356" t="b">
        <v>1</v>
      </c>
      <c r="E356" t="b">
        <v>1</v>
      </c>
    </row>
    <row r="357" spans="1:5" x14ac:dyDescent="0.3">
      <c r="A357">
        <v>524</v>
      </c>
      <c r="B357">
        <v>25</v>
      </c>
      <c r="C357">
        <v>199</v>
      </c>
      <c r="D357" t="b">
        <v>1</v>
      </c>
      <c r="E357" t="b">
        <v>1</v>
      </c>
    </row>
    <row r="358" spans="1:5" x14ac:dyDescent="0.3">
      <c r="A358">
        <v>529</v>
      </c>
      <c r="B358">
        <v>25</v>
      </c>
      <c r="C358">
        <v>200</v>
      </c>
      <c r="D358" t="b">
        <v>1</v>
      </c>
      <c r="E358" t="b">
        <v>1</v>
      </c>
    </row>
    <row r="359" spans="1:5" x14ac:dyDescent="0.3">
      <c r="A359">
        <v>431</v>
      </c>
      <c r="B359">
        <v>25</v>
      </c>
      <c r="C359">
        <v>205</v>
      </c>
      <c r="D359" t="b">
        <v>1</v>
      </c>
      <c r="E359" t="b">
        <v>1</v>
      </c>
    </row>
    <row r="360" spans="1:5" x14ac:dyDescent="0.3">
      <c r="A360">
        <v>432</v>
      </c>
      <c r="B360">
        <v>25</v>
      </c>
      <c r="C360">
        <v>212</v>
      </c>
      <c r="D360" t="b">
        <v>1</v>
      </c>
      <c r="E360" t="b">
        <v>1</v>
      </c>
    </row>
    <row r="361" spans="1:5" x14ac:dyDescent="0.3">
      <c r="A361">
        <v>433</v>
      </c>
      <c r="B361">
        <v>25</v>
      </c>
      <c r="C361">
        <v>215</v>
      </c>
      <c r="D361" t="b">
        <v>1</v>
      </c>
      <c r="E361" t="b">
        <v>1</v>
      </c>
    </row>
    <row r="362" spans="1:5" x14ac:dyDescent="0.3">
      <c r="A362">
        <v>588</v>
      </c>
      <c r="B362">
        <v>25</v>
      </c>
      <c r="C362">
        <v>218</v>
      </c>
      <c r="D362" t="b">
        <v>0</v>
      </c>
      <c r="E362" t="b">
        <v>1</v>
      </c>
    </row>
    <row r="363" spans="1:5" x14ac:dyDescent="0.3">
      <c r="A363">
        <v>498</v>
      </c>
      <c r="B363">
        <v>25</v>
      </c>
      <c r="C363">
        <v>223</v>
      </c>
      <c r="D363" t="b">
        <v>1</v>
      </c>
      <c r="E363" t="b">
        <v>1</v>
      </c>
    </row>
    <row r="364" spans="1:5" x14ac:dyDescent="0.3">
      <c r="A364">
        <v>503</v>
      </c>
      <c r="B364">
        <v>25</v>
      </c>
      <c r="C364">
        <v>224</v>
      </c>
      <c r="D364" t="b">
        <v>1</v>
      </c>
      <c r="E364" t="b">
        <v>1</v>
      </c>
    </row>
    <row r="365" spans="1:5" x14ac:dyDescent="0.3">
      <c r="A365">
        <v>483</v>
      </c>
      <c r="B365">
        <v>25</v>
      </c>
      <c r="C365">
        <v>225</v>
      </c>
      <c r="D365" t="b">
        <v>1</v>
      </c>
      <c r="E365" t="b">
        <v>1</v>
      </c>
    </row>
    <row r="366" spans="1:5" x14ac:dyDescent="0.3">
      <c r="A366">
        <v>477</v>
      </c>
      <c r="B366">
        <v>25</v>
      </c>
      <c r="C366">
        <v>227</v>
      </c>
      <c r="D366" t="b">
        <v>1</v>
      </c>
      <c r="E366" t="b">
        <v>1</v>
      </c>
    </row>
    <row r="367" spans="1:5" x14ac:dyDescent="0.3">
      <c r="A367">
        <v>589</v>
      </c>
      <c r="B367">
        <v>25</v>
      </c>
      <c r="C367">
        <v>228</v>
      </c>
      <c r="D367" t="b">
        <v>0</v>
      </c>
      <c r="E367" t="b">
        <v>1</v>
      </c>
    </row>
    <row r="368" spans="1:5" x14ac:dyDescent="0.3">
      <c r="A368">
        <v>590</v>
      </c>
      <c r="B368">
        <v>25</v>
      </c>
      <c r="C368">
        <v>229</v>
      </c>
      <c r="D368" t="b">
        <v>0</v>
      </c>
      <c r="E368" t="b">
        <v>1</v>
      </c>
    </row>
    <row r="369" spans="1:5" x14ac:dyDescent="0.3">
      <c r="A369">
        <v>445</v>
      </c>
      <c r="B369">
        <v>25</v>
      </c>
      <c r="C369">
        <v>239</v>
      </c>
      <c r="D369" t="b">
        <v>1</v>
      </c>
      <c r="E369" t="b">
        <v>1</v>
      </c>
    </row>
    <row r="370" spans="1:5" x14ac:dyDescent="0.3">
      <c r="A370">
        <v>525</v>
      </c>
      <c r="B370">
        <v>25</v>
      </c>
      <c r="C370">
        <v>242</v>
      </c>
      <c r="D370" t="b">
        <v>1</v>
      </c>
      <c r="E370" t="b">
        <v>1</v>
      </c>
    </row>
    <row r="371" spans="1:5" x14ac:dyDescent="0.3">
      <c r="A371">
        <v>387</v>
      </c>
      <c r="B371">
        <v>25</v>
      </c>
      <c r="C371">
        <v>243</v>
      </c>
      <c r="D371" t="b">
        <v>1</v>
      </c>
      <c r="E371" t="b">
        <v>1</v>
      </c>
    </row>
    <row r="372" spans="1:5" x14ac:dyDescent="0.3">
      <c r="A372">
        <v>484</v>
      </c>
      <c r="B372">
        <v>25</v>
      </c>
      <c r="C372">
        <v>246</v>
      </c>
      <c r="D372" t="b">
        <v>1</v>
      </c>
      <c r="E372" t="b">
        <v>1</v>
      </c>
    </row>
    <row r="373" spans="1:5" x14ac:dyDescent="0.3">
      <c r="A373">
        <v>535</v>
      </c>
      <c r="B373">
        <v>25</v>
      </c>
      <c r="C373">
        <v>247</v>
      </c>
      <c r="D373" t="b">
        <v>1</v>
      </c>
      <c r="E373" t="b">
        <v>1</v>
      </c>
    </row>
    <row r="374" spans="1:5" x14ac:dyDescent="0.3">
      <c r="A374">
        <v>584</v>
      </c>
      <c r="B374">
        <v>25</v>
      </c>
      <c r="C374">
        <v>251</v>
      </c>
      <c r="D374" t="b">
        <v>0</v>
      </c>
      <c r="E374" t="b">
        <v>1</v>
      </c>
    </row>
    <row r="375" spans="1:5" x14ac:dyDescent="0.3">
      <c r="A375">
        <v>519</v>
      </c>
      <c r="B375">
        <v>25</v>
      </c>
      <c r="C375">
        <v>256</v>
      </c>
      <c r="D375" t="b">
        <v>1</v>
      </c>
      <c r="E375" t="b">
        <v>1</v>
      </c>
    </row>
    <row r="376" spans="1:5" x14ac:dyDescent="0.3">
      <c r="A376">
        <v>493</v>
      </c>
      <c r="B376">
        <v>25</v>
      </c>
      <c r="C376">
        <v>257</v>
      </c>
      <c r="D376" t="b">
        <v>1</v>
      </c>
      <c r="E376" t="b">
        <v>1</v>
      </c>
    </row>
    <row r="377" spans="1:5" x14ac:dyDescent="0.3">
      <c r="A377">
        <v>461</v>
      </c>
      <c r="B377">
        <v>25</v>
      </c>
      <c r="C377">
        <v>267</v>
      </c>
      <c r="D377" t="b">
        <v>1</v>
      </c>
      <c r="E377" t="b">
        <v>1</v>
      </c>
    </row>
    <row r="378" spans="1:5" x14ac:dyDescent="0.3">
      <c r="A378">
        <v>388</v>
      </c>
      <c r="B378">
        <v>25</v>
      </c>
      <c r="C378">
        <v>270</v>
      </c>
      <c r="D378" t="b">
        <v>1</v>
      </c>
      <c r="E378" t="b">
        <v>1</v>
      </c>
    </row>
    <row r="379" spans="1:5" x14ac:dyDescent="0.3">
      <c r="A379">
        <v>540</v>
      </c>
      <c r="B379">
        <v>25</v>
      </c>
      <c r="C379">
        <v>273</v>
      </c>
      <c r="D379" t="b">
        <v>1</v>
      </c>
      <c r="E379" t="b">
        <v>1</v>
      </c>
    </row>
    <row r="380" spans="1:5" x14ac:dyDescent="0.3">
      <c r="A380">
        <v>539</v>
      </c>
      <c r="B380">
        <v>25</v>
      </c>
      <c r="C380">
        <v>275</v>
      </c>
      <c r="D380" t="b">
        <v>1</v>
      </c>
      <c r="E380" t="b">
        <v>1</v>
      </c>
    </row>
    <row r="381" spans="1:5" x14ac:dyDescent="0.3">
      <c r="A381">
        <v>397</v>
      </c>
      <c r="B381">
        <v>25</v>
      </c>
      <c r="C381">
        <v>278</v>
      </c>
      <c r="D381" t="b">
        <v>1</v>
      </c>
      <c r="E381" t="b">
        <v>1</v>
      </c>
    </row>
    <row r="382" spans="1:5" x14ac:dyDescent="0.3">
      <c r="A382">
        <v>470</v>
      </c>
      <c r="B382">
        <v>25</v>
      </c>
      <c r="C382">
        <v>287</v>
      </c>
      <c r="D382" t="b">
        <v>1</v>
      </c>
      <c r="E382" t="b">
        <v>1</v>
      </c>
    </row>
    <row r="383" spans="1:5" x14ac:dyDescent="0.3">
      <c r="A383">
        <v>409</v>
      </c>
      <c r="B383">
        <v>25</v>
      </c>
      <c r="C383">
        <v>291</v>
      </c>
      <c r="D383" t="b">
        <v>1</v>
      </c>
      <c r="E383" t="b">
        <v>1</v>
      </c>
    </row>
    <row r="384" spans="1:5" x14ac:dyDescent="0.3">
      <c r="A384">
        <v>446</v>
      </c>
      <c r="B384">
        <v>25</v>
      </c>
      <c r="C384">
        <v>293</v>
      </c>
      <c r="D384" t="b">
        <v>1</v>
      </c>
      <c r="E384" t="b">
        <v>1</v>
      </c>
    </row>
    <row r="385" spans="1:5" x14ac:dyDescent="0.3">
      <c r="A385">
        <v>532</v>
      </c>
      <c r="B385">
        <v>25</v>
      </c>
      <c r="C385">
        <v>295</v>
      </c>
      <c r="D385" t="b">
        <v>1</v>
      </c>
      <c r="E385" t="b">
        <v>1</v>
      </c>
    </row>
    <row r="386" spans="1:5" x14ac:dyDescent="0.3">
      <c r="A386">
        <v>585</v>
      </c>
      <c r="B386">
        <v>25</v>
      </c>
      <c r="C386">
        <v>296</v>
      </c>
      <c r="D386" t="b">
        <v>0</v>
      </c>
      <c r="E386" t="b">
        <v>1</v>
      </c>
    </row>
    <row r="387" spans="1:5" x14ac:dyDescent="0.3">
      <c r="A387">
        <v>475</v>
      </c>
      <c r="B387">
        <v>25</v>
      </c>
      <c r="C387">
        <v>297</v>
      </c>
      <c r="D387" t="b">
        <v>1</v>
      </c>
      <c r="E387" t="b">
        <v>1</v>
      </c>
    </row>
    <row r="388" spans="1:5" x14ac:dyDescent="0.3">
      <c r="A388">
        <v>492</v>
      </c>
      <c r="B388">
        <v>25</v>
      </c>
      <c r="C388">
        <v>298</v>
      </c>
      <c r="D388" t="b">
        <v>1</v>
      </c>
      <c r="E388" t="b">
        <v>1</v>
      </c>
    </row>
    <row r="389" spans="1:5" x14ac:dyDescent="0.3">
      <c r="A389">
        <v>438</v>
      </c>
      <c r="B389">
        <v>25</v>
      </c>
      <c r="C389">
        <v>299</v>
      </c>
      <c r="D389" t="b">
        <v>1</v>
      </c>
      <c r="E389" t="b">
        <v>1</v>
      </c>
    </row>
    <row r="390" spans="1:5" x14ac:dyDescent="0.3">
      <c r="A390">
        <v>592</v>
      </c>
      <c r="B390">
        <v>25</v>
      </c>
      <c r="C390">
        <v>301</v>
      </c>
      <c r="D390" t="b">
        <v>0</v>
      </c>
      <c r="E390" t="b">
        <v>1</v>
      </c>
    </row>
    <row r="391" spans="1:5" x14ac:dyDescent="0.3">
      <c r="A391">
        <v>583</v>
      </c>
      <c r="B391">
        <v>25</v>
      </c>
      <c r="C391">
        <v>318</v>
      </c>
      <c r="D391" t="b">
        <v>0</v>
      </c>
      <c r="E391" t="b">
        <v>1</v>
      </c>
    </row>
    <row r="392" spans="1:5" x14ac:dyDescent="0.3">
      <c r="A392">
        <v>597</v>
      </c>
      <c r="B392">
        <v>25</v>
      </c>
      <c r="C392">
        <v>319</v>
      </c>
      <c r="D392" t="b">
        <v>0</v>
      </c>
      <c r="E392" t="b">
        <v>1</v>
      </c>
    </row>
    <row r="393" spans="1:5" x14ac:dyDescent="0.3">
      <c r="A393">
        <v>586</v>
      </c>
      <c r="B393">
        <v>25</v>
      </c>
      <c r="C393">
        <v>320</v>
      </c>
      <c r="D393" t="b">
        <v>0</v>
      </c>
      <c r="E393" t="b">
        <v>1</v>
      </c>
    </row>
    <row r="394" spans="1:5" x14ac:dyDescent="0.3">
      <c r="A394">
        <v>406</v>
      </c>
      <c r="B394">
        <v>25</v>
      </c>
      <c r="C394">
        <v>322</v>
      </c>
      <c r="D394" t="b">
        <v>1</v>
      </c>
      <c r="E394" t="b">
        <v>1</v>
      </c>
    </row>
    <row r="395" spans="1:5" x14ac:dyDescent="0.3">
      <c r="A395">
        <v>444</v>
      </c>
      <c r="B395">
        <v>25</v>
      </c>
      <c r="C395">
        <v>325</v>
      </c>
      <c r="D395" t="b">
        <v>1</v>
      </c>
      <c r="E395" t="b">
        <v>1</v>
      </c>
    </row>
    <row r="396" spans="1:5" x14ac:dyDescent="0.3">
      <c r="A396">
        <v>499</v>
      </c>
      <c r="B396">
        <v>25</v>
      </c>
      <c r="C396">
        <v>1121</v>
      </c>
      <c r="D396" t="b">
        <v>1</v>
      </c>
      <c r="E396" t="b">
        <v>1</v>
      </c>
    </row>
    <row r="397" spans="1:5" x14ac:dyDescent="0.3">
      <c r="A397">
        <v>466</v>
      </c>
      <c r="B397">
        <v>25</v>
      </c>
      <c r="C397">
        <v>1152</v>
      </c>
      <c r="D397" t="b">
        <v>1</v>
      </c>
      <c r="E397" t="b">
        <v>1</v>
      </c>
    </row>
    <row r="398" spans="1:5" x14ac:dyDescent="0.3">
      <c r="A398">
        <v>408</v>
      </c>
      <c r="B398">
        <v>25</v>
      </c>
      <c r="C398">
        <v>1227</v>
      </c>
      <c r="D398" t="b">
        <v>1</v>
      </c>
      <c r="E398" t="b">
        <v>1</v>
      </c>
    </row>
    <row r="399" spans="1:5" x14ac:dyDescent="0.3">
      <c r="A399">
        <v>472</v>
      </c>
      <c r="B399">
        <v>25</v>
      </c>
      <c r="C399">
        <v>1285</v>
      </c>
      <c r="D399" t="b">
        <v>1</v>
      </c>
      <c r="E399" t="b">
        <v>1</v>
      </c>
    </row>
    <row r="400" spans="1:5" x14ac:dyDescent="0.3">
      <c r="A400">
        <v>530</v>
      </c>
      <c r="B400">
        <v>25</v>
      </c>
      <c r="C400">
        <v>1289</v>
      </c>
      <c r="D400" t="b">
        <v>1</v>
      </c>
      <c r="E400" t="b">
        <v>1</v>
      </c>
    </row>
    <row r="401" spans="1:5" x14ac:dyDescent="0.3">
      <c r="A401">
        <v>510</v>
      </c>
      <c r="B401">
        <v>25</v>
      </c>
      <c r="C401">
        <v>1294</v>
      </c>
      <c r="D401" t="b">
        <v>1</v>
      </c>
      <c r="E401" t="b">
        <v>1</v>
      </c>
    </row>
    <row r="402" spans="1:5" x14ac:dyDescent="0.3">
      <c r="A402">
        <v>593</v>
      </c>
      <c r="B402">
        <v>25</v>
      </c>
      <c r="C402">
        <v>1324</v>
      </c>
      <c r="D402" t="b">
        <v>0</v>
      </c>
      <c r="E402" t="b">
        <v>1</v>
      </c>
    </row>
    <row r="403" spans="1:5" x14ac:dyDescent="0.3">
      <c r="A403">
        <v>594</v>
      </c>
      <c r="B403">
        <v>25</v>
      </c>
      <c r="C403">
        <v>1329</v>
      </c>
      <c r="D403" t="b">
        <v>0</v>
      </c>
      <c r="E403" t="b">
        <v>1</v>
      </c>
    </row>
    <row r="404" spans="1:5" x14ac:dyDescent="0.3">
      <c r="A404">
        <v>542</v>
      </c>
      <c r="B404">
        <v>25</v>
      </c>
      <c r="C404">
        <v>1334</v>
      </c>
      <c r="D404" t="b">
        <v>1</v>
      </c>
      <c r="E404" t="b">
        <v>1</v>
      </c>
    </row>
    <row r="405" spans="1:5" x14ac:dyDescent="0.3">
      <c r="A405">
        <v>404</v>
      </c>
      <c r="B405">
        <v>25</v>
      </c>
      <c r="C405">
        <v>1335</v>
      </c>
      <c r="D405" t="b">
        <v>1</v>
      </c>
      <c r="E405" t="b">
        <v>1</v>
      </c>
    </row>
    <row r="406" spans="1:5" x14ac:dyDescent="0.3">
      <c r="A406">
        <v>416</v>
      </c>
      <c r="B406">
        <v>25</v>
      </c>
      <c r="C406">
        <v>1416</v>
      </c>
      <c r="D406" t="b">
        <v>1</v>
      </c>
      <c r="E406" t="b">
        <v>1</v>
      </c>
    </row>
    <row r="407" spans="1:5" x14ac:dyDescent="0.3">
      <c r="A407">
        <v>533</v>
      </c>
      <c r="B407">
        <v>25</v>
      </c>
      <c r="C407">
        <v>1426</v>
      </c>
      <c r="D407" t="b">
        <v>1</v>
      </c>
      <c r="E407" t="b">
        <v>1</v>
      </c>
    </row>
    <row r="408" spans="1:5" x14ac:dyDescent="0.3">
      <c r="A408">
        <v>534</v>
      </c>
      <c r="B408">
        <v>25</v>
      </c>
      <c r="C408">
        <v>1438</v>
      </c>
      <c r="D408" t="b">
        <v>1</v>
      </c>
      <c r="E408" t="b">
        <v>1</v>
      </c>
    </row>
    <row r="409" spans="1:5" x14ac:dyDescent="0.3">
      <c r="A409">
        <v>434</v>
      </c>
      <c r="B409">
        <v>25</v>
      </c>
      <c r="C409">
        <v>1440</v>
      </c>
      <c r="D409" t="b">
        <v>1</v>
      </c>
      <c r="E409" t="b">
        <v>1</v>
      </c>
    </row>
    <row r="410" spans="1:5" x14ac:dyDescent="0.3">
      <c r="A410">
        <v>507</v>
      </c>
      <c r="B410">
        <v>25</v>
      </c>
      <c r="C410">
        <v>1446</v>
      </c>
      <c r="D410" t="b">
        <v>1</v>
      </c>
      <c r="E410" t="b">
        <v>1</v>
      </c>
    </row>
    <row r="411" spans="1:5" x14ac:dyDescent="0.3">
      <c r="A411">
        <v>520</v>
      </c>
      <c r="B411">
        <v>25</v>
      </c>
      <c r="C411">
        <v>1449</v>
      </c>
      <c r="D411" t="b">
        <v>1</v>
      </c>
      <c r="E411" t="b">
        <v>1</v>
      </c>
    </row>
    <row r="412" spans="1:5" x14ac:dyDescent="0.3">
      <c r="A412">
        <v>440</v>
      </c>
      <c r="B412">
        <v>25</v>
      </c>
      <c r="C412">
        <v>1458</v>
      </c>
      <c r="D412" t="b">
        <v>1</v>
      </c>
      <c r="E412" t="b">
        <v>1</v>
      </c>
    </row>
    <row r="413" spans="1:5" x14ac:dyDescent="0.3">
      <c r="A413">
        <v>485</v>
      </c>
      <c r="B413">
        <v>25</v>
      </c>
      <c r="C413">
        <v>1475</v>
      </c>
      <c r="D413" t="b">
        <v>1</v>
      </c>
      <c r="E413" t="b">
        <v>1</v>
      </c>
    </row>
    <row r="414" spans="1:5" x14ac:dyDescent="0.3">
      <c r="A414">
        <v>441</v>
      </c>
      <c r="B414">
        <v>25</v>
      </c>
      <c r="C414">
        <v>1480</v>
      </c>
      <c r="D414" t="b">
        <v>1</v>
      </c>
      <c r="E414" t="b">
        <v>1</v>
      </c>
    </row>
    <row r="415" spans="1:5" x14ac:dyDescent="0.3">
      <c r="A415">
        <v>517</v>
      </c>
      <c r="B415">
        <v>25</v>
      </c>
      <c r="C415">
        <v>1490</v>
      </c>
      <c r="D415" t="b">
        <v>1</v>
      </c>
      <c r="E415" t="b">
        <v>1</v>
      </c>
    </row>
    <row r="416" spans="1:5" x14ac:dyDescent="0.3">
      <c r="A416">
        <v>417</v>
      </c>
      <c r="B416">
        <v>25</v>
      </c>
      <c r="C416">
        <v>1491</v>
      </c>
      <c r="D416" t="b">
        <v>1</v>
      </c>
      <c r="E416" t="b">
        <v>1</v>
      </c>
    </row>
    <row r="417" spans="1:5" x14ac:dyDescent="0.3">
      <c r="A417">
        <v>401</v>
      </c>
      <c r="B417">
        <v>25</v>
      </c>
      <c r="C417">
        <v>1492</v>
      </c>
      <c r="D417" t="b">
        <v>1</v>
      </c>
      <c r="E417" t="b">
        <v>1</v>
      </c>
    </row>
    <row r="418" spans="1:5" x14ac:dyDescent="0.3">
      <c r="A418">
        <v>544</v>
      </c>
      <c r="B418">
        <v>25</v>
      </c>
      <c r="C418">
        <v>1495</v>
      </c>
      <c r="D418" t="b">
        <v>1</v>
      </c>
      <c r="E418" t="b">
        <v>1</v>
      </c>
    </row>
    <row r="419" spans="1:5" x14ac:dyDescent="0.3">
      <c r="A419">
        <v>391</v>
      </c>
      <c r="B419">
        <v>25</v>
      </c>
      <c r="C419">
        <v>1496</v>
      </c>
      <c r="D419" t="b">
        <v>1</v>
      </c>
      <c r="E419" t="b">
        <v>1</v>
      </c>
    </row>
    <row r="420" spans="1:5" x14ac:dyDescent="0.3">
      <c r="A420">
        <v>496</v>
      </c>
      <c r="B420">
        <v>25</v>
      </c>
      <c r="C420">
        <v>1497</v>
      </c>
      <c r="D420" t="b">
        <v>1</v>
      </c>
      <c r="E420" t="b">
        <v>1</v>
      </c>
    </row>
    <row r="421" spans="1:5" x14ac:dyDescent="0.3">
      <c r="A421">
        <v>505</v>
      </c>
      <c r="B421">
        <v>25</v>
      </c>
      <c r="C421">
        <v>1515</v>
      </c>
      <c r="D421" t="b">
        <v>1</v>
      </c>
      <c r="E421" t="b">
        <v>1</v>
      </c>
    </row>
    <row r="422" spans="1:5" x14ac:dyDescent="0.3">
      <c r="A422">
        <v>587</v>
      </c>
      <c r="B422">
        <v>25</v>
      </c>
      <c r="C422">
        <v>1518</v>
      </c>
      <c r="D422" t="b">
        <v>0</v>
      </c>
      <c r="E422" t="b">
        <v>1</v>
      </c>
    </row>
    <row r="423" spans="1:5" x14ac:dyDescent="0.3">
      <c r="A423">
        <v>595</v>
      </c>
      <c r="B423">
        <v>25</v>
      </c>
      <c r="C423">
        <v>1520</v>
      </c>
      <c r="D423" t="b">
        <v>0</v>
      </c>
      <c r="E423" t="b">
        <v>1</v>
      </c>
    </row>
    <row r="424" spans="1:5" x14ac:dyDescent="0.3">
      <c r="A424">
        <v>596</v>
      </c>
      <c r="B424">
        <v>25</v>
      </c>
      <c r="C424">
        <v>2411</v>
      </c>
      <c r="D424" t="b">
        <v>0</v>
      </c>
      <c r="E424" t="b">
        <v>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9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M 4 M A A B Q S w M E F A A C A A g A o V p x W s y c q + C k A A A A 9 g A A A B I A H A B D b 2 5 m a W c v U G F j a 2 F n Z S 5 4 b W w g o h g A K K A U A A A A A A A A A A A A A A A A A A A A A A A A A A A A h Y 9 B D o I w F E S v Q r q n L Y i J I Z 8 S 4 1 Y S E 6 N x S 0 q F R v g Y W i x 3 c + G R v I I Y R d 2 5 n D d v M X O / 3 i A d m t q 7 q M 7 o F h M S U E 4 8 h b I t N J Y J 6 e 3 R X 5 B U w C a X p 7 x U 3 i i j i Q d T J K S y 9 h w z 5 p y j b k b b r m Q h 5 w E 7 Z O u t r F S T k 4 + s / 8 u + R m N z l I o I 2 L / G i J A G E a c R n 1 M O b I K Q a f w K 4 b j 3 2 f 5 A W P W 1 7 T s l F P r L H b A p A n t / E A 9 Q S w M E F A A C A A g A o V p x W l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K F a c V r 6 X m S N 0 Q k A A I N K A A A T A B w A R m 9 y b X V s Y X M v U 2 V j d G l v b j E u b S C i G A A o o B Q A A A A A A A A A A A A A A A A A A A A A A A A A A A D t X G 1 v 2 z Y Q / h 4 g / 0 H Q v s S b Z 9 R q M A z Y M i B N m j Z b m m R x t m I I g o G x m V q o L H m U l D Q N 8 t / H V / F d L 0 7 k F G g L t J X I I + + e 4 / F 4 P F L O 4 b S I s z S Y s P / H v 2 x s 5 H O A 4 C z 4 f B 4 v l 3 H 6 4 Q z m Z V L k w U 6 Q w G J z I 8 B / J l m J p h C X T P 5 L R v u g A F c g h 1 v h M o H 5 x x 9 v 4 / T H F + M R / L S E c D a a Z o s R K I c / b / + 8 H Q 6 D 8 O 3 B e T g Y s l 5 m V 9 m / N h P W 9 / 3 F Z D q H C 7 A T Y q p w e F j A x U 5 o E I e X D x e E + S X v 7 7 t w k q E C S 3 6 W 3 e Y h 7 u o c X C V w R A q 3 H L y G 9 / c h L s n 3 M o Q w e C z d C Z p B N N q H + R S m M 0 z 4 M A z u w 9 / L v D g D 6 c x V / z C o W J / B R X a D e Z 8 U c 4 i C v S w p F 6 k q B E w w D 1 6 8 p U s 6 p H I s I T r c J y o 6 i F F e H I M F J C + T E q X 8 U Z c 1 f B 8 n s y l A M 1 J M q 7 M C J K d Z n B b 0 9 R R i L a Y F 7 Z j I H r 7 B M k N E n s 7 g B z z S t A 0 E i 4 M s S b J b R r O X L Z Y g v S O P C m z K + X V a Q M S o F E 5 v s G x j T Z p 5 n J 9 l J W t 3 B P L i N G P i o P g z z N 8 z t m 9 B f g p i T j L D U h n Q r E L Z q 6 J x R Y V j Y 7 R 9 w 0 G H X N P T C k O + u R G n T h n k 1 D l Z k r n U 0 5 S R n d d M F U 5 k T x G h G M t C W Y W w U I U R N k / 2 9 D d I S n h y t K 8 O w k G c U L s w 5 x w 1 d 1 K 2 Z b M c B h B M 5 8 H W B e u W m P o l b h m + z Y i 5 4 t k J C z b Y Q Y Y C N x E x 3 O g k T e 6 c N H y C 7 4 F k 6 u / o f Z y m E B E 7 Z D Q D C e o w z S E d 1 + N y c Y X n T A V r d z Z j I L Z M 5 H i c O D F H x 9 5 G B y h b C K B U f 5 e D Y V D c L W G Q U g L V g Z C J 7 h w Y U i F d h y k d M e q K t z p U u B C i e B q q b g o j o D y w M R M 6 k H B + b o y m T M R F 4 L m R L Q T K + D r Q w B H F H m d h g G d d G l y D J I c B J P + 4 6 P 6 B O S c s U F l D F 4 Y v 8 F + r S 9 L I q 7 2 x X 3 1 e D R A 9 V u h U P b 7 K s g S C V N O j M Q j j V v o b G x 2 f w 0 + F 0 C R 5 r r G W A l d r n s c S w L t w V 8 5 z L S u 4 y q 3 9 U i 4 d v H B Y E m s d E w U 0 W z Q a M e b N I A U 6 j F Q B Q R z H D k V v + F Q q X 8 U d E 7 g B M 4 r O M Q t r R m y T P d W v X H z V B x 9 g p 7 V L N R 7 m Y H H c c R P f Z C g / R f A m z s p e L a i B Z Z 0 Z 1 T X 1 2 V J d G 0 U R h + k N S O I Z o + 4 r / L W Y 1 I H V i X 3 w d C r / y K 5 n M L u N X 8 s h s 0 D l f + X w i a x z f l 2 4 A A k O z W A o Z T 0 Q S u J 1 2 C w y W a / b t n m 2 d 9 5 G 2 3 Y u 3 G j U V h k k X n s O h X C + K y u F 7 n d W U Q x p a J m 7 j J F 7 n c Q a m 2 b D V y L 3 W u u X d B I Y 2 w C L J S 6 P 2 + 2 f + l n M f b L 4 l n Y n v U c F T l p T D c 8 L v B m q Y 1 v Z v A 9 U G F Q b w N 1 p E d / Q K J 9 G 8 z K 8 f g f R B 9 z Z n y X e w E C l v 2 O Y 4 5 j l d x w D O X Z g 9 3 o + A w d E 5 D 0 X F Y f 7 p I g + 5 i M S i p N u / o j T 2 e g I X h c n Z a H u x l 5 / W o K U b B Q E e S U C q 6 H P V Z x v i K t x Y c x F P o c + x 9 O P 6 v v u 1 R U O Q U I a w E 3 K 5 R L H Z f l I b a Q X K q 2 1 C t G N F u R Z O B R b w y V d J 9 x K 3 s T N q M a f O B r 4 p p N N a U d w / Y d v 7 W O 3 F o G b E b X x U p F g 6 x m J y q Y F n I q 8 A V N F J 4 G 9 A w X u t y c 4 s v M a E J y o 6 5 a M N y N b s k k B E F 7 R F n K 3 t e v K D e v u Y d v j z r S U M H Y F d I X E u 3 v q y E Q 4 g N 8 j U u l K 8 x B 3 o t K p L u 6 Q B B U + i c Y e i U y 5 h T M b M 1 f a 0 r s a r B / j W c e P c a 2 8 3 c h s U 5 U Z b U V 5 5 V c 9 2 o s 8 2 r O A C i G i J v X V j Z z R a 9 R F f V G o s V h F f Z F D f Z F H f Z F H f T w D x 1 J t z r y Z B Z L 3 O Z 5 M M w R F y u y C F r 3 J Q J J f f v 9 T 8 A M v e A X n W G / 5 p Z u h J 1 O n y c S 5 R T a 3 S H D 7 g b 1 6 e b V M s O q S D U V W W k 2 v S t y X w W 9 c C v 5 K U 6 I X p l 1 f y l S q S v y b 3 p X a N j L b p m W S N E N q o U q K 6 S j L / Z B + f Q S k X 5 8 c U l Q L y a G B x i G r w W f J 2 A G f p Z t 2 + F 5 2 w 0 c n 3 j 4 C t z 5 0 O w 5 0 M p t P s / X N Q m 1 3 E + q l V D r 3 n F 1 n C 1 6 / u k 6 S q G p C F a 2 G 2 H 5 Y M t h 5 g 7 K y r y C 0 6 r s m 1 G E 0 X S M d 1 o o E O v S J e 3 c 7 0 G n O K t P 2 7 y A 5 q c j n v Y X j D i 5 N O l G o P S G s S S Z B 0 U C r v 8 2 F 2 n 0 N j I r M H t 0 2 U Z 7 G i a z z 8 o C 1 I U x p 2 E G 3 O R m 2 o z u e G B A x L P E w a k w 7 8 A V C 9 W G Q d V Y r A H Q L g a R q t C j I L F Z 6 M K p a b N G N D f q z p Y I 4 b 2 8 i i M r q 3 5 Q r 0 + R v m J Y t 9 n n 9 4 K i Y + 4 A w A g 8 S V q m l 5 5 4 x N 9 e Q m H M 4 g M q 0 + J 5 1 N 0 n + g Q B Z s + U M 4 v V O r L y C G z Z f s x m Z B L S M 3 V Q S e 0 E R L y u l N E 6 u 3 n i Y X B F q t Z F S q 2 6 o 5 Q Y Y P / 9 Z 4 g p 2 w + F Q 3 j q i s h D R 2 P w 0 x B 0 p o p p V i u i u q q i m V S W 8 s 1 Y B 4 + y 4 t n V U 0 1 p T j V m p q s q s U 1 R n V p m q N H X H V N s 1 b e C 1 O u p v 6 Y W 0 j s t L 7 R 5 4 t Q S C 0 / n b + 1 1 7 t + v e 0 7 a + v W P I T m + k 2 Z w q J d E S Q x 7 O X a M T E j 2 4 t M S y 7 l a m R Z v 1 z s s + I t 1 P + P u u J S p 3 B h u v G D 5 U F o A t T O t Q F O r 3 H W m R w k A U S U a i R G H I S 3 T G H Y 8 W b N 2 5 / E s P G T o 1 M D A k l c v Q b r 4 8 h s V f + f O d F O k S + B Y l h c q z w C o U 3 h P g V 3 f c g 6 3 l 3 F f l 1 v 6 0 t 2 r 1 y D v J V T / E L 0 j H 7 b z r 0 + L u M v X u + / H 1 9 Y r b t u 9 c R z H B V j Q I n z E s 7 X A w + z T n S B 4 t v P z a t C A O V V q N / / q O b X Q M v L b G m 6 g L w 3 N d F 2 y Q y X u J s K 7 d o 1 2 P 2 h n x P 2 / j 4 g w U q 9 8 k N P t n a / S X o v J K m t b K 5 j H G i n c f P N 3 J l A d 9 5 T e o U T F n l 9 a V U g w T l w 4 0 z e u s a 3 T P I q Y v R f e V N K 1 1 z y O + p 9 I 9 6 6 7 S P X u l W j 7 A o i S Q K V 8 p f k c K l e y T f 2 p Z 2 a Y n m E n M K Y 9 f 3 P U V A 2 k M 6 s I e S b j i T W b S t M 1 t 5 h U 8 z C l 2 X O s J E g W n 9 g E i b f F I D 0 3 7 U D 5 h u q X f S B G C H j 5 n q n U m J C W + p m h c 8 O o S i 9 M 2 j 1 4 O a S 9 N h x 8 0 E K / / o q x G x Z s b m z K 8 E t 8 Q 9 B d e y a 8 U m q f 4 l / q h g q 4 y t 7 X 0 q M G v 2 D y b 7 0 e v T e 9 f 1 O V s R U t a c q c f T X z 7 + v P b 1 5 / f v v 7 8 G r / + d M + 6 s W f a W S L 6 5 p 0 1 X Q Y D n 7 s Y + / y F J Z P u N Y Q K n f h D K Q 8 / T l j g w M C g N Y 7 M L b l 8 T t j p g 1 9 / m s J k t F c i h B m 9 z 9 D H q y z 7 u D U Q m 1 i 1 P f G g 2 F g K T C i d 6 N 4 c p C Q x f 4 6 H R m r k H I E 0 v 8 7 Q g g l F K v M t x p P a V n V h 7 D A t f t o e k X p p U r w W d 2 Z 0 f / + C C E A r l Z W J l 9 Q u 0 M p q / C R L k G 9 J 7 L T w y h V p l a D n a X 6 x w 7 C h b z / Y 0 f c P d t h D v d b f 6 8 C z x i W B O n k + C 2 2 8 B i i J + 0 o i 2 E z q J o 5 B 7 Y l P D a r N D S e s I 9 D b 8 d l q o K h A 7 S A 5 A f X 8 c e x q o J q + g K 0 B 5 j l i 2 v 4 q j p j + B 1 B L A Q I t A B Q A A g A I A K F a c V r M n K v g p A A A A P Y A A A A S A A A A A A A A A A A A A A A A A A A A A A B D b 2 5 m a W c v U G F j a 2 F n Z S 5 4 b W x Q S w E C L Q A U A A I A C A C h W n F a U 3 I 4 L J s A A A D h A A A A E w A A A A A A A A A A A A A A A A D w A A A A W 0 N v b n R l b n R f V H l w Z X N d L n h t b F B L A Q I t A B Q A A g A I A K F a c V r 6 X m S N 0 Q k A A I N K A A A T A A A A A A A A A A A A A A A A A N g B A A B G b 3 J t d W x h c y 9 T Z W N 0 a W 9 u M S 5 t U E s F B g A A A A A D A A M A w g A A A P Y L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4 S e g I A A A A A A P B 5 A g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6 V G l w c G l u Z 1 J l c 3 V s d H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j g y N j k 4 N D M t Z m E z Y i 0 0 Z W J i L W I 5 Z T c t N T c 3 Y W J i M 2 M 1 Z W N k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M t M T Z U M T A 6 N T E 6 M z M u N D Y w N j Y x M 1 o i I C 8 + P E V u d H J 5 I F R 5 c G U 9 I k Z p b G x D b 2 x 1 b W 5 U e X B l c y I g V m F s d W U 9 I n N B Z 1 l H Q W d J Q 0 J R W U d B Z 1 l D Q V F J Q k F o R U N B Z 0 k 9 I i A v P j x F b n R y e S B U e X B l P S J G a W x s Q 2 9 1 b n Q i I F Z h b H V l P S J s M T c 0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1 R p c H N D b 3 J y Z W N 0 J n F 1 b 3 Q 7 L C Z x d W 9 0 O 1 d p b G R j Y X J k V G l w c y Z x d W 9 0 O y w m c X V v d D t U b 3 R h b F B v a W 5 0 c y Z x d W 9 0 O y w m c X V v d D t Q Z X J j Z W 5 0 V G l w c G V k J n F 1 b 3 Q 7 L C Z x d W 9 0 O 0 d l b m R l c i Z x d W 9 0 O y w m c X V v d D t S Z W d p b 2 4 m c X V v d D s s J n F 1 b 3 Q 7 V G V h b U Z v b G x v d 2 V k J n F 1 b 3 Q 7 L C Z x d W 9 0 O 0 N v b X B h b n k m c X V v d D s s J n F 1 b 3 Q 7 S n V z d F J h b m Q m c X V v d D s s J n F 1 b 3 Q 7 V G l w c 0 V u d G V y Z W Q m c X V v d D s s J n F 1 b 3 Q 7 V G 9 0 Y W x Q b 2 l u d H N H Y W 1 l M S Z x d W 9 0 O y w m c X V v d D t X a W x k Y 2 F y Z F R o a X N S b 3 V u Z C Z x d W 9 0 O y w m c X V v d D t M Y X N 0 U G 9 z J n F 1 b 3 Q 7 L C Z x d W 9 0 O 1 B y a X p l c 1 d v b i Z x d W 9 0 O y w m c X V v d D t I Y X N Q Y W l k J n F 1 b 3 Q 7 L C Z x d W 9 0 O 0 x h Z G R l c l R p c H N D b 3 J y Z W N 0 J n F 1 b 3 Q 7 L C Z x d W 9 0 O 0 x h Z G R l c l R p c H N D b 3 J y Z W N 0 V G h p c 1 J v d W 5 k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U a X B w a W 5 n U m V z d W x 0 c y 9 B d X R v U m V t b 3 Z l Z E N v b H V t b n M x L n t U a X B w Z X J J R C w w f S Z x d W 9 0 O y w m c X V v d D t T Z W N 0 a W 9 u M S 9 6 V G l w c G l u Z 1 J l c 3 V s d H M v Q X V 0 b 1 J l b W 9 2 Z W R D b 2 x 1 b W 5 z M S 5 7 R m l y c 3 R O Y W 1 l L D F 9 J n F 1 b 3 Q 7 L C Z x d W 9 0 O 1 N l Y 3 R p b 2 4 x L 3 p U a X B w a W 5 n U m V z d W x 0 c y 9 B d X R v U m V t b 3 Z l Z E N v b H V t b n M x L n t T d X J u Y W 1 l L D J 9 J n F 1 b 3 Q 7 L C Z x d W 9 0 O 1 N l Y 3 R p b 2 4 x L 3 p U a X B w a W 5 n U m V z d W x 0 c y 9 B d X R v U m V t b 3 Z l Z E N v b H V t b n M x L n t U a X B z Q 2 9 y c m V j d C w z f S Z x d W 9 0 O y w m c X V v d D t T Z W N 0 a W 9 u M S 9 6 V G l w c G l u Z 1 J l c 3 V s d H M v Q X V 0 b 1 J l b W 9 2 Z W R D b 2 x 1 b W 5 z M S 5 7 V 2 l s Z G N h c m R U a X B z L D R 9 J n F 1 b 3 Q 7 L C Z x d W 9 0 O 1 N l Y 3 R p b 2 4 x L 3 p U a X B w a W 5 n U m V z d W x 0 c y 9 B d X R v U m V t b 3 Z l Z E N v b H V t b n M x L n t U b 3 R h b F B v a W 5 0 c y w 1 f S Z x d W 9 0 O y w m c X V v d D t T Z W N 0 a W 9 u M S 9 6 V G l w c G l u Z 1 J l c 3 V s d H M v Q X V 0 b 1 J l b W 9 2 Z W R D b 2 x 1 b W 5 z M S 5 7 U G V y Y 2 V u d F R p c H B l Z C w 2 f S Z x d W 9 0 O y w m c X V v d D t T Z W N 0 a W 9 u M S 9 6 V G l w c G l u Z 1 J l c 3 V s d H M v Q X V 0 b 1 J l b W 9 2 Z W R D b 2 x 1 b W 5 z M S 5 7 R 2 V u Z G V y L D d 9 J n F 1 b 3 Q 7 L C Z x d W 9 0 O 1 N l Y 3 R p b 2 4 x L 3 p U a X B w a W 5 n U m V z d W x 0 c y 9 B d X R v U m V t b 3 Z l Z E N v b H V t b n M x L n t S Z W d p b 2 4 s O H 0 m c X V v d D s s J n F 1 b 3 Q 7 U 2 V j d G l v b j E v e l R p c H B p b m d S Z X N 1 b H R z L 0 F 1 d G 9 S Z W 1 v d m V k Q 2 9 s d W 1 u c z E u e 1 R l Y W 1 G b 2 x s b 3 d l Z C w 5 f S Z x d W 9 0 O y w m c X V v d D t T Z W N 0 a W 9 u M S 9 6 V G l w c G l u Z 1 J l c 3 V s d H M v Q X V 0 b 1 J l b W 9 2 Z W R D b 2 x 1 b W 5 z M S 5 7 Q 2 9 t c G F u e S w x M H 0 m c X V v d D s s J n F 1 b 3 Q 7 U 2 V j d G l v b j E v e l R p c H B p b m d S Z X N 1 b H R z L 0 F 1 d G 9 S Z W 1 v d m V k Q 2 9 s d W 1 u c z E u e 0 p 1 c 3 R S Y W 5 k L D E x f S Z x d W 9 0 O y w m c X V v d D t T Z W N 0 a W 9 u M S 9 6 V G l w c G l u Z 1 J l c 3 V s d H M v Q X V 0 b 1 J l b W 9 2 Z W R D b 2 x 1 b W 5 z M S 5 7 V G l w c 0 V u d G V y Z W Q s M T J 9 J n F 1 b 3 Q 7 L C Z x d W 9 0 O 1 N l Y 3 R p b 2 4 x L 3 p U a X B w a W 5 n U m V z d W x 0 c y 9 B d X R v U m V t b 3 Z l Z E N v b H V t b n M x L n t U b 3 R h b F B v a W 5 0 c 0 d h b W U x L D E z f S Z x d W 9 0 O y w m c X V v d D t T Z W N 0 a W 9 u M S 9 6 V G l w c G l u Z 1 J l c 3 V s d H M v Q X V 0 b 1 J l b W 9 2 Z W R D b 2 x 1 b W 5 z M S 5 7 V 2 l s Z G N h c m R U a G l z U m 9 1 b m Q s M T R 9 J n F 1 b 3 Q 7 L C Z x d W 9 0 O 1 N l Y 3 R p b 2 4 x L 3 p U a X B w a W 5 n U m V z d W x 0 c y 9 B d X R v U m V t b 3 Z l Z E N v b H V t b n M x L n t M Y X N 0 U G 9 z L D E 1 f S Z x d W 9 0 O y w m c X V v d D t T Z W N 0 a W 9 u M S 9 6 V G l w c G l u Z 1 J l c 3 V s d H M v Q X V 0 b 1 J l b W 9 2 Z W R D b 2 x 1 b W 5 z M S 5 7 U H J p e m V z V 2 9 u L D E 2 f S Z x d W 9 0 O y w m c X V v d D t T Z W N 0 a W 9 u M S 9 6 V G l w c G l u Z 1 J l c 3 V s d H M v Q X V 0 b 1 J l b W 9 2 Z W R D b 2 x 1 b W 5 z M S 5 7 S G F z U G F p Z C w x N 3 0 m c X V v d D s s J n F 1 b 3 Q 7 U 2 V j d G l v b j E v e l R p c H B p b m d S Z X N 1 b H R z L 0 F 1 d G 9 S Z W 1 v d m V k Q 2 9 s d W 1 u c z E u e 0 x h Z G R l c l R p c H N D b 3 J y Z W N 0 L D E 4 f S Z x d W 9 0 O y w m c X V v d D t T Z W N 0 a W 9 u M S 9 6 V G l w c G l u Z 1 J l c 3 V s d H M v Q X V 0 b 1 J l b W 9 2 Z W R D b 2 x 1 b W 5 z M S 5 7 T G F k Z G V y V G l w c 0 N v c n J l Y 3 R U a G l z U m 9 1 b m Q s M T l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6 V G l w c G l u Z 1 J l c 3 V s d H M v Q X V 0 b 1 J l b W 9 2 Z W R D b 2 x 1 b W 5 z M S 5 7 V G l w c G V y S U Q s M H 0 m c X V v d D s s J n F 1 b 3 Q 7 U 2 V j d G l v b j E v e l R p c H B p b m d S Z X N 1 b H R z L 0 F 1 d G 9 S Z W 1 v d m V k Q 2 9 s d W 1 u c z E u e 0 Z p c n N 0 T m F t Z S w x f S Z x d W 9 0 O y w m c X V v d D t T Z W N 0 a W 9 u M S 9 6 V G l w c G l u Z 1 J l c 3 V s d H M v Q X V 0 b 1 J l b W 9 2 Z W R D b 2 x 1 b W 5 z M S 5 7 U 3 V y b m F t Z S w y f S Z x d W 9 0 O y w m c X V v d D t T Z W N 0 a W 9 u M S 9 6 V G l w c G l u Z 1 J l c 3 V s d H M v Q X V 0 b 1 J l b W 9 2 Z W R D b 2 x 1 b W 5 z M S 5 7 V G l w c 0 N v c n J l Y 3 Q s M 3 0 m c X V v d D s s J n F 1 b 3 Q 7 U 2 V j d G l v b j E v e l R p c H B p b m d S Z X N 1 b H R z L 0 F 1 d G 9 S Z W 1 v d m V k Q 2 9 s d W 1 u c z E u e 1 d p b G R j Y X J k V G l w c y w 0 f S Z x d W 9 0 O y w m c X V v d D t T Z W N 0 a W 9 u M S 9 6 V G l w c G l u Z 1 J l c 3 V s d H M v Q X V 0 b 1 J l b W 9 2 Z W R D b 2 x 1 b W 5 z M S 5 7 V G 9 0 Y W x Q b 2 l u d H M s N X 0 m c X V v d D s s J n F 1 b 3 Q 7 U 2 V j d G l v b j E v e l R p c H B p b m d S Z X N 1 b H R z L 0 F 1 d G 9 S Z W 1 v d m V k Q 2 9 s d W 1 u c z E u e 1 B l c m N l b n R U a X B w Z W Q s N n 0 m c X V v d D s s J n F 1 b 3 Q 7 U 2 V j d G l v b j E v e l R p c H B p b m d S Z X N 1 b H R z L 0 F 1 d G 9 S Z W 1 v d m V k Q 2 9 s d W 1 u c z E u e 0 d l b m R l c i w 3 f S Z x d W 9 0 O y w m c X V v d D t T Z W N 0 a W 9 u M S 9 6 V G l w c G l u Z 1 J l c 3 V s d H M v Q X V 0 b 1 J l b W 9 2 Z W R D b 2 x 1 b W 5 z M S 5 7 U m V n a W 9 u L D h 9 J n F 1 b 3 Q 7 L C Z x d W 9 0 O 1 N l Y 3 R p b 2 4 x L 3 p U a X B w a W 5 n U m V z d W x 0 c y 9 B d X R v U m V t b 3 Z l Z E N v b H V t b n M x L n t U Z W F t R m 9 s b G 9 3 Z W Q s O X 0 m c X V v d D s s J n F 1 b 3 Q 7 U 2 V j d G l v b j E v e l R p c H B p b m d S Z X N 1 b H R z L 0 F 1 d G 9 S Z W 1 v d m V k Q 2 9 s d W 1 u c z E u e 0 N v b X B h b n k s M T B 9 J n F 1 b 3 Q 7 L C Z x d W 9 0 O 1 N l Y 3 R p b 2 4 x L 3 p U a X B w a W 5 n U m V z d W x 0 c y 9 B d X R v U m V t b 3 Z l Z E N v b H V t b n M x L n t K d X N 0 U m F u Z C w x M X 0 m c X V v d D s s J n F 1 b 3 Q 7 U 2 V j d G l v b j E v e l R p c H B p b m d S Z X N 1 b H R z L 0 F 1 d G 9 S Z W 1 v d m V k Q 2 9 s d W 1 u c z E u e 1 R p c H N F b n R l c m V k L D E y f S Z x d W 9 0 O y w m c X V v d D t T Z W N 0 a W 9 u M S 9 6 V G l w c G l u Z 1 J l c 3 V s d H M v Q X V 0 b 1 J l b W 9 2 Z W R D b 2 x 1 b W 5 z M S 5 7 V G 9 0 Y W x Q b 2 l u d H N H Y W 1 l M S w x M 3 0 m c X V v d D s s J n F 1 b 3 Q 7 U 2 V j d G l v b j E v e l R p c H B p b m d S Z X N 1 b H R z L 0 F 1 d G 9 S Z W 1 v d m V k Q 2 9 s d W 1 u c z E u e 1 d p b G R j Y X J k V G h p c 1 J v d W 5 k L D E 0 f S Z x d W 9 0 O y w m c X V v d D t T Z W N 0 a W 9 u M S 9 6 V G l w c G l u Z 1 J l c 3 V s d H M v Q X V 0 b 1 J l b W 9 2 Z W R D b 2 x 1 b W 5 z M S 5 7 T G F z d F B v c y w x N X 0 m c X V v d D s s J n F 1 b 3 Q 7 U 2 V j d G l v b j E v e l R p c H B p b m d S Z X N 1 b H R z L 0 F 1 d G 9 S Z W 1 v d m V k Q 2 9 s d W 1 u c z E u e 1 B y a X p l c 1 d v b i w x N n 0 m c X V v d D s s J n F 1 b 3 Q 7 U 2 V j d G l v b j E v e l R p c H B p b m d S Z X N 1 b H R z L 0 F 1 d G 9 S Z W 1 v d m V k Q 2 9 s d W 1 u c z E u e 0 h h c 1 B h a W Q s M T d 9 J n F 1 b 3 Q 7 L C Z x d W 9 0 O 1 N l Y 3 R p b 2 4 x L 3 p U a X B w a W 5 n U m V z d W x 0 c y 9 B d X R v U m V t b 3 Z l Z E N v b H V t b n M x L n t M Y W R k Z X J U a X B z Q 2 9 y c m V j d C w x O H 0 m c X V v d D s s J n F 1 b 3 Q 7 U 2 V j d G l v b j E v e l R p c H B p b m d S Z X N 1 b H R z L 0 F 1 d G 9 S Z W 1 v d m V k Q 2 9 s d W 1 u c z E u e 0 x h Z G R l c l R p c H N D b 3 J y Z W N 0 V G h p c 1 J v d W 5 k L D E 5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P c H R p b 2 5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V l M T U z M z g x L T c 1 O D M t N D Y 2 N S 0 4 Z T R h L W M w Y 2 Q 4 N 2 Q 1 O D V j Z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3 V u d C I g V m F s d W U 9 I m w x I i A v P j x F b n R y e S B U e X B l P S J G a W x s R X J y b 3 J D b 2 R l I i B W Y W x 1 Z T 0 i c 1 V u a 2 5 v d 2 4 i I C 8 + P E V u d H J 5 I F R 5 c G U 9 I k Z p b G x M Y X N 0 V X B k Y X R l Z C I g V m F s d W U 9 I m Q y M D I 1 L T A z L T E 2 V D E w O j U x O j M z L j Y y N z M z M D J a I i A v P j x F b n R y e S B U e X B l P S J G a W x s Q 2 9 s d W 1 u V H l w Z X M i I F Z h b H V l P S J z Q m d Z R 0 J R Q U c i I C 8 + P E V u d H J 5 I F R 5 c G U 9 I k Z p b G x D b 3 V u d C I g V m F s d W U 9 I m w 0 I i A v P j x F b n R y e S B U e X B l P S J G a W x s Q 2 9 s d W 1 u T m F t Z X M i I F Z h b H V l P S J z W y Z x d W 9 0 O 0 9 w d G l v b k 5 h b W U m c X V v d D s s J n F 1 b 3 Q 7 Q 2 9 t b W V u d C Z x d W 9 0 O y w m c X V v d D t P c H R p b 2 5 W Y W x 1 Z S Z x d W 9 0 O y w m c X V v d D t P c H R p b 2 5 W Y W x 1 Z U 5 1 b W V y a W M m c X V v d D s s J n F 1 b 3 Q 7 T 3 B 0 a W 9 u V m F s d W V C b 2 9 s Z W F u J n F 1 b 3 Q 7 L C Z x d W 9 0 O 0 9 w d G l v b l Z h b H V l V G V 4 d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9 w d G l v b n M v Q X V 0 b 1 J l b W 9 2 Z W R D b 2 x 1 b W 5 z M S 5 7 T 3 B 0 a W 9 u T m F t Z S w w f S Z x d W 9 0 O y w m c X V v d D t T Z W N 0 a W 9 u M S 9 P c H R p b 2 5 z L 0 F 1 d G 9 S Z W 1 v d m V k Q 2 9 s d W 1 u c z E u e 0 N v b W 1 l b n Q s M X 0 m c X V v d D s s J n F 1 b 3 Q 7 U 2 V j d G l v b j E v T 3 B 0 a W 9 u c y 9 B d X R v U m V t b 3 Z l Z E N v b H V t b n M x L n t P c H R p b 2 5 W Y W x 1 Z S w y f S Z x d W 9 0 O y w m c X V v d D t T Z W N 0 a W 9 u M S 9 P c H R p b 2 5 z L 0 F 1 d G 9 S Z W 1 v d m V k Q 2 9 s d W 1 u c z E u e 0 9 w d G l v b l Z h b H V l T n V t Z X J p Y y w z f S Z x d W 9 0 O y w m c X V v d D t T Z W N 0 a W 9 u M S 9 P c H R p b 2 5 z L 0 F 1 d G 9 S Z W 1 v d m V k Q 2 9 s d W 1 u c z E u e 0 9 w d G l v b l Z h b H V l Q m 9 v b G V h b i w 0 f S Z x d W 9 0 O y w m c X V v d D t T Z W N 0 a W 9 u M S 9 P c H R p b 2 5 z L 0 F 1 d G 9 S Z W 1 v d m V k Q 2 9 s d W 1 u c z E u e 0 9 w d G l v b l Z h b H V l V G V 4 d C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P c H R p b 2 5 z L 0 F 1 d G 9 S Z W 1 v d m V k Q 2 9 s d W 1 u c z E u e 0 9 w d G l v b k 5 h b W U s M H 0 m c X V v d D s s J n F 1 b 3 Q 7 U 2 V j d G l v b j E v T 3 B 0 a W 9 u c y 9 B d X R v U m V t b 3 Z l Z E N v b H V t b n M x L n t D b 2 1 t Z W 5 0 L D F 9 J n F 1 b 3 Q 7 L C Z x d W 9 0 O 1 N l Y 3 R p b 2 4 x L 0 9 w d G l v b n M v Q X V 0 b 1 J l b W 9 2 Z W R D b 2 x 1 b W 5 z M S 5 7 T 3 B 0 a W 9 u V m F s d W U s M n 0 m c X V v d D s s J n F 1 b 3 Q 7 U 2 V j d G l v b j E v T 3 B 0 a W 9 u c y 9 B d X R v U m V t b 3 Z l Z E N v b H V t b n M x L n t P c H R p b 2 5 W Y W x 1 Z U 5 1 b W V y a W M s M 3 0 m c X V v d D s s J n F 1 b 3 Q 7 U 2 V j d G l v b j E v T 3 B 0 a W 9 u c y 9 B d X R v U m V t b 3 Z l Z E N v b H V t b n M x L n t P c H R p b 2 5 W Y W x 1 Z U J v b 2 x l Y W 4 s N H 0 m c X V v d D s s J n F 1 b 3 Q 7 U 2 V j d G l v b j E v T 3 B 0 a W 9 u c y 9 B d X R v U m V t b 3 Z l Z E N v b H V t b n M x L n t P c H R p b 2 5 W Y W x 1 Z V R l e H Q s N X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V G h p c 1 J v d W 5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h l N m N j M W N j L W M x M j E t N G Y y M y 0 5 Y 2 Z m L W M 4 O D k x M T N k N T k 0 Z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z L T E 2 V D E w O j U x O j U 1 L j g 3 O T g 0 N j B a I i A v P j x F b n R y e S B U e X B l P S J G a W x s Q 2 9 s d W 1 u V H l w Z X M i I F Z h b H V l P S J z Q W d J Q 0 F n S U N B U U l C I i A v P j x F b n R y e S B U e X B l P S J G a W x s Q 2 9 1 b n Q i I F Z h b H V l P S J s M T c 1 I i A v P j x F b n R y e S B U e X B l P S J G a W x s Q 2 9 s d W 1 u T m F t Z X M i I F Z h b H V l P S J z W y Z x d W 9 0 O 1 R p c H B l c k l E J n F 1 b 3 Q 7 L C Z x d W 9 0 O 1 J v d W 5 k T n V t J n F 1 b 3 Q 7 L C Z x d W 9 0 O 1 R o a X N S b 3 V u Z F R p c H B p b m d Q b 2 l u d H M m c X V v d D s s J n F 1 b 3 Q 7 V G h p c 1 J v d W 5 k U G 9 3 Z X J U a X B w a W 5 n U G 9 p b n R z J n F 1 b 3 Q 7 L C Z x d W 9 0 O 1 R o a X N S b 3 V u Z F N o Y X d U a X B w a W 5 n U G 9 p b n R z J n F 1 b 3 Q 7 L C Z x d W 9 0 O 1 R v d G F s U G 9 p b n R z R 2 F t Z T E m c X V v d D s s J n F 1 b 3 Q 7 V G l w c 0 V u d G V y Z W Q m c X V v d D s s J n F 1 b 3 Q 7 R 2 F t Z T F Q b 2 l u d H N E a W Z m J n F 1 b 3 Q 7 L C Z x d W 9 0 O 1 d p b G R j Y X J k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l R p c H B p b m d S Z X N 1 b H R z V G h p c 1 J v d W 5 k L 0 F 1 d G 9 S Z W 1 v d m V k Q 2 9 s d W 1 u c z E u e 1 R p c H B l c k l E L D B 9 J n F 1 b 3 Q 7 L C Z x d W 9 0 O 1 N l Y 3 R p b 2 4 x L 3 p U a X B w a W 5 n U m V z d W x 0 c 1 R o a X N S b 3 V u Z C 9 B d X R v U m V t b 3 Z l Z E N v b H V t b n M x L n t S b 3 V u Z E 5 1 b S w x f S Z x d W 9 0 O y w m c X V v d D t T Z W N 0 a W 9 u M S 9 6 V G l w c G l u Z 1 J l c 3 V s d H N U a G l z U m 9 1 b m Q v Q X V 0 b 1 J l b W 9 2 Z W R D b 2 x 1 b W 5 z M S 5 7 V G h p c 1 J v d W 5 k V G l w c G l u Z 1 B v a W 5 0 c y w y f S Z x d W 9 0 O y w m c X V v d D t T Z W N 0 a W 9 u M S 9 6 V G l w c G l u Z 1 J l c 3 V s d H N U a G l z U m 9 1 b m Q v Q X V 0 b 1 J l b W 9 2 Z W R D b 2 x 1 b W 5 z M S 5 7 V G h p c 1 J v d W 5 k U G 9 3 Z X J U a X B w a W 5 n U G 9 p b n R z L D N 9 J n F 1 b 3 Q 7 L C Z x d W 9 0 O 1 N l Y 3 R p b 2 4 x L 3 p U a X B w a W 5 n U m V z d W x 0 c 1 R o a X N S b 3 V u Z C 9 B d X R v U m V t b 3 Z l Z E N v b H V t b n M x L n t U a G l z U m 9 1 b m R T a G F 3 V G l w c G l u Z 1 B v a W 5 0 c y w 0 f S Z x d W 9 0 O y w m c X V v d D t T Z W N 0 a W 9 u M S 9 6 V G l w c G l u Z 1 J l c 3 V s d H N U a G l z U m 9 1 b m Q v Q X V 0 b 1 J l b W 9 2 Z W R D b 2 x 1 b W 5 z M S 5 7 V G 9 0 Y W x Q b 2 l u d H N H Y W 1 l M S w 1 f S Z x d W 9 0 O y w m c X V v d D t T Z W N 0 a W 9 u M S 9 6 V G l w c G l u Z 1 J l c 3 V s d H N U a G l z U m 9 1 b m Q v Q X V 0 b 1 J l b W 9 2 Z W R D b 2 x 1 b W 5 z M S 5 7 V G l w c 0 V u d G V y Z W Q s N n 0 m c X V v d D s s J n F 1 b 3 Q 7 U 2 V j d G l v b j E v e l R p c H B p b m d S Z X N 1 b H R z V G h p c 1 J v d W 5 k L 0 F 1 d G 9 S Z W 1 v d m V k Q 2 9 s d W 1 u c z E u e 0 d h b W U x U G 9 p b n R z R G l m Z i w 3 f S Z x d W 9 0 O y w m c X V v d D t T Z W N 0 a W 9 u M S 9 6 V G l w c G l u Z 1 J l c 3 V s d H N U a G l z U m 9 1 b m Q v Q X V 0 b 1 J l b W 9 2 Z W R D b 2 x 1 b W 5 z M S 5 7 V 2 l s Z G N h c m Q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e l R p c H B p b m d S Z X N 1 b H R z V G h p c 1 J v d W 5 k L 0 F 1 d G 9 S Z W 1 v d m V k Q 2 9 s d W 1 u c z E u e 1 R p c H B l c k l E L D B 9 J n F 1 b 3 Q 7 L C Z x d W 9 0 O 1 N l Y 3 R p b 2 4 x L 3 p U a X B w a W 5 n U m V z d W x 0 c 1 R o a X N S b 3 V u Z C 9 B d X R v U m V t b 3 Z l Z E N v b H V t b n M x L n t S b 3 V u Z E 5 1 b S w x f S Z x d W 9 0 O y w m c X V v d D t T Z W N 0 a W 9 u M S 9 6 V G l w c G l u Z 1 J l c 3 V s d H N U a G l z U m 9 1 b m Q v Q X V 0 b 1 J l b W 9 2 Z W R D b 2 x 1 b W 5 z M S 5 7 V G h p c 1 J v d W 5 k V G l w c G l u Z 1 B v a W 5 0 c y w y f S Z x d W 9 0 O y w m c X V v d D t T Z W N 0 a W 9 u M S 9 6 V G l w c G l u Z 1 J l c 3 V s d H N U a G l z U m 9 1 b m Q v Q X V 0 b 1 J l b W 9 2 Z W R D b 2 x 1 b W 5 z M S 5 7 V G h p c 1 J v d W 5 k U G 9 3 Z X J U a X B w a W 5 n U G 9 p b n R z L D N 9 J n F 1 b 3 Q 7 L C Z x d W 9 0 O 1 N l Y 3 R p b 2 4 x L 3 p U a X B w a W 5 n U m V z d W x 0 c 1 R o a X N S b 3 V u Z C 9 B d X R v U m V t b 3 Z l Z E N v b H V t b n M x L n t U a G l z U m 9 1 b m R T a G F 3 V G l w c G l u Z 1 B v a W 5 0 c y w 0 f S Z x d W 9 0 O y w m c X V v d D t T Z W N 0 a W 9 u M S 9 6 V G l w c G l u Z 1 J l c 3 V s d H N U a G l z U m 9 1 b m Q v Q X V 0 b 1 J l b W 9 2 Z W R D b 2 x 1 b W 5 z M S 5 7 V G 9 0 Y W x Q b 2 l u d H N H Y W 1 l M S w 1 f S Z x d W 9 0 O y w m c X V v d D t T Z W N 0 a W 9 u M S 9 6 V G l w c G l u Z 1 J l c 3 V s d H N U a G l z U m 9 1 b m Q v Q X V 0 b 1 J l b W 9 2 Z W R D b 2 x 1 b W 5 z M S 5 7 V G l w c 0 V u d G V y Z W Q s N n 0 m c X V v d D s s J n F 1 b 3 Q 7 U 2 V j d G l v b j E v e l R p c H B p b m d S Z X N 1 b H R z V G h p c 1 J v d W 5 k L 0 F 1 d G 9 S Z W 1 v d m V k Q 2 9 s d W 1 u c z E u e 0 d h b W U x U G 9 p b n R z R G l m Z i w 3 f S Z x d W 9 0 O y w m c X V v d D t T Z W N 0 a W 9 u M S 9 6 V G l w c G l u Z 1 J l c 3 V s d H N U a G l z U m 9 1 b m Q v Q X V 0 b 1 J l b W 9 2 Z W R D b 2 x 1 b W 5 z M S 5 7 V 2 l s Z G N h c m Q s O H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k x h Z G R l c j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l M D Q 2 Z j c x N C 0 0 Z D c 3 L T Q 3 Y 2 M t Y m Y 1 Z S 1 l N j M 5 Z G J k N z M z O W E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y 0 x N l Q x M D o 1 M T o x N i 4 y M T Q 3 O D Q 4 W i I g L z 4 8 R W 5 0 c n k g V H l w Z T 0 i R m l s b E N v b H V t b l R 5 c G V z I i B W Y W x 1 Z T 0 i c 0 F n S U d B Z 0 l D Q W d J Q 0 J R W T 0 i I C 8 + P E V u d H J 5 I F R 5 c G U 9 I k Z p b G x D b 3 V u d C I g V m F s d W U 9 I m w x O C I g L z 4 8 R W 5 0 c n k g V H l w Z T 0 i R m l s b E N v b H V t b k 5 h b W V z I i B W Y W x 1 Z T 0 i c 1 s m c X V v d D t Q b G F 5 Z W Q m c X V v d D s s J n F 1 b 3 Q 7 V G V h b U l E J n F 1 b 3 Q 7 L C Z x d W 9 0 O 1 R l Y W 1 O Y W 1 l J n F 1 b 3 Q 7 L C Z x d W 9 0 O 1 N j b 3 J l R m 9 y J n F 1 b 3 Q 7 L C Z x d W 9 0 O 1 N j b 3 J l Q W d h a W 5 z d C Z x d W 9 0 O y w m c X V v d D t X a W 5 z J n F 1 b 3 Q 7 L C Z x d W 9 0 O 0 R y Y X d z J n F 1 b 3 Q 7 L C Z x d W 9 0 O 0 x v c 3 N l c y Z x d W 9 0 O y w m c X V v d D t M Y W R k Z X J Q b 2 l u d H M m c X V v d D s s J n F 1 b 3 Q 7 U G V y Y 2 V u d G F n Z S Z x d W 9 0 O y w m c X V v d D t M b 2 d v R m l s Z U 5 h b W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x h Z G R l c i 9 B d X R v U m V t b 3 Z l Z E N v b H V t b n M x L n t Q b G F 5 Z W Q s M H 0 m c X V v d D s s J n F 1 b 3 Q 7 U 2 V j d G l v b j E v e k x h Z G R l c i 9 B d X R v U m V t b 3 Z l Z E N v b H V t b n M x L n t U Z W F t S U Q s M X 0 m c X V v d D s s J n F 1 b 3 Q 7 U 2 V j d G l v b j E v e k x h Z G R l c i 9 B d X R v U m V t b 3 Z l Z E N v b H V t b n M x L n t U Z W F t T m F t Z S w y f S Z x d W 9 0 O y w m c X V v d D t T Z W N 0 a W 9 u M S 9 6 T G F k Z G V y L 0 F 1 d G 9 S Z W 1 v d m V k Q 2 9 s d W 1 u c z E u e 1 N j b 3 J l R m 9 y L D N 9 J n F 1 b 3 Q 7 L C Z x d W 9 0 O 1 N l Y 3 R p b 2 4 x L 3 p M Y W R k Z X I v Q X V 0 b 1 J l b W 9 2 Z W R D b 2 x 1 b W 5 z M S 5 7 U 2 N v c m V B Z 2 F p b n N 0 L D R 9 J n F 1 b 3 Q 7 L C Z x d W 9 0 O 1 N l Y 3 R p b 2 4 x L 3 p M Y W R k Z X I v Q X V 0 b 1 J l b W 9 2 Z W R D b 2 x 1 b W 5 z M S 5 7 V 2 l u c y w 1 f S Z x d W 9 0 O y w m c X V v d D t T Z W N 0 a W 9 u M S 9 6 T G F k Z G V y L 0 F 1 d G 9 S Z W 1 v d m V k Q 2 9 s d W 1 u c z E u e 0 R y Y X d z L D Z 9 J n F 1 b 3 Q 7 L C Z x d W 9 0 O 1 N l Y 3 R p b 2 4 x L 3 p M Y W R k Z X I v Q X V 0 b 1 J l b W 9 2 Z W R D b 2 x 1 b W 5 z M S 5 7 T G 9 z c 2 V z L D d 9 J n F 1 b 3 Q 7 L C Z x d W 9 0 O 1 N l Y 3 R p b 2 4 x L 3 p M Y W R k Z X I v Q X V 0 b 1 J l b W 9 2 Z W R D b 2 x 1 b W 5 z M S 5 7 T G F k Z G V y U G 9 p b n R z L D h 9 J n F 1 b 3 Q 7 L C Z x d W 9 0 O 1 N l Y 3 R p b 2 4 x L 3 p M Y W R k Z X I v Q X V 0 b 1 J l b W 9 2 Z W R D b 2 x 1 b W 5 z M S 5 7 U G V y Y 2 V u d G F n Z S w 5 f S Z x d W 9 0 O y w m c X V v d D t T Z W N 0 a W 9 u M S 9 6 T G F k Z G V y L 0 F 1 d G 9 S Z W 1 v d m V k Q 2 9 s d W 1 u c z E u e 0 x v Z 2 9 G a W x l T m F t Z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p M Y W R k Z X I v Q X V 0 b 1 J l b W 9 2 Z W R D b 2 x 1 b W 5 z M S 5 7 U G x h e W V k L D B 9 J n F 1 b 3 Q 7 L C Z x d W 9 0 O 1 N l Y 3 R p b 2 4 x L 3 p M Y W R k Z X I v Q X V 0 b 1 J l b W 9 2 Z W R D b 2 x 1 b W 5 z M S 5 7 V G V h b U l E L D F 9 J n F 1 b 3 Q 7 L C Z x d W 9 0 O 1 N l Y 3 R p b 2 4 x L 3 p M Y W R k Z X I v Q X V 0 b 1 J l b W 9 2 Z W R D b 2 x 1 b W 5 z M S 5 7 V G V h b U 5 h b W U s M n 0 m c X V v d D s s J n F 1 b 3 Q 7 U 2 V j d G l v b j E v e k x h Z G R l c i 9 B d X R v U m V t b 3 Z l Z E N v b H V t b n M x L n t T Y 2 9 y Z U Z v c i w z f S Z x d W 9 0 O y w m c X V v d D t T Z W N 0 a W 9 u M S 9 6 T G F k Z G V y L 0 F 1 d G 9 S Z W 1 v d m V k Q 2 9 s d W 1 u c z E u e 1 N j b 3 J l Q W d h a W 5 z d C w 0 f S Z x d W 9 0 O y w m c X V v d D t T Z W N 0 a W 9 u M S 9 6 T G F k Z G V y L 0 F 1 d G 9 S Z W 1 v d m V k Q 2 9 s d W 1 u c z E u e 1 d p b n M s N X 0 m c X V v d D s s J n F 1 b 3 Q 7 U 2 V j d G l v b j E v e k x h Z G R l c i 9 B d X R v U m V t b 3 Z l Z E N v b H V t b n M x L n t E c m F 3 c y w 2 f S Z x d W 9 0 O y w m c X V v d D t T Z W N 0 a W 9 u M S 9 6 T G F k Z G V y L 0 F 1 d G 9 S Z W 1 v d m V k Q 2 9 s d W 1 u c z E u e 0 x v c 3 N l c y w 3 f S Z x d W 9 0 O y w m c X V v d D t T Z W N 0 a W 9 u M S 9 6 T G F k Z G V y L 0 F 1 d G 9 S Z W 1 v d m V k Q 2 9 s d W 1 u c z E u e 0 x h Z G R l c l B v a W 5 0 c y w 4 f S Z x d W 9 0 O y w m c X V v d D t T Z W N 0 a W 9 u M S 9 6 T G F k Z G V y L 0 F 1 d G 9 S Z W 1 v d m V k Q 2 9 s d W 1 u c z E u e 1 B l c m N l b n R h Z 2 U s O X 0 m c X V v d D s s J n F 1 b 3 Q 7 U 2 V j d G l v b j E v e k x h Z G R l c i 9 B d X R v U m V t b 3 Z l Z E N v b H V t b n M x L n t M b 2 d v R m l s Z U 5 h b W U s M T B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I b 3 R U a X B T d X J 2 a X Z v c n N Q c m V 2 a W 9 1 c 1 J v d W 5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R l M T Z i Z D k w L W Y 1 Y j Q t N D E 5 Y i 1 i M D M 3 L T B i O D Q x O T c 4 N j g 1 M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z L T E 2 V D E w O j U x O j U 3 L j Q z N j Y 0 M D l a I i A v P j x F b n R y e S B U e X B l P S J G a W x s Q 2 9 s d W 1 u V H l w Z X M i I F Z h b H V l P S J z Q W d Z R 0 F n P T 0 i I C 8 + P E V u d H J 5 I F R 5 c G U 9 I k Z p b G x D b 3 V u d C I g V m F s d W U 9 I m w w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0 h v d F R p c H N T Y 2 9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I b 3 R U a X B T d X J 2 a X Z v c n N Q c m V 2 a W 9 1 c 1 J v d W 5 k L 0 F 1 d G 9 S Z W 1 v d m V k Q 2 9 s d W 1 u c z E u e 1 R p c H B l c k l E L D B 9 J n F 1 b 3 Q 7 L C Z x d W 9 0 O 1 N l Y 3 R p b 2 4 x L 3 p I b 3 R U a X B T d X J 2 a X Z v c n N Q c m V 2 a W 9 1 c 1 J v d W 5 k L 0 F 1 d G 9 S Z W 1 v d m V k Q 2 9 s d W 1 u c z E u e 0 Z p c n N 0 T m F t Z S w x f S Z x d W 9 0 O y w m c X V v d D t T Z W N 0 a W 9 u M S 9 6 S G 9 0 V G l w U 3 V y d m l 2 b 3 J z U H J l d m l v d X N S b 3 V u Z C 9 B d X R v U m V t b 3 Z l Z E N v b H V t b n M x L n t T d X J u Y W 1 l L D J 9 J n F 1 b 3 Q 7 L C Z x d W 9 0 O 1 N l Y 3 R p b 2 4 x L 3 p I b 3 R U a X B T d X J 2 a X Z v c n N Q c m V 2 a W 9 1 c 1 J v d W 5 k L 0 F 1 d G 9 S Z W 1 v d m V k Q 2 9 s d W 1 u c z E u e 0 h v d F R p c H N T Y 2 9 y Z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6 S G 9 0 V G l w U 3 V y d m l 2 b 3 J z U H J l d m l v d X N S b 3 V u Z C 9 B d X R v U m V t b 3 Z l Z E N v b H V t b n M x L n t U a X B w Z X J J R C w w f S Z x d W 9 0 O y w m c X V v d D t T Z W N 0 a W 9 u M S 9 6 S G 9 0 V G l w U 3 V y d m l 2 b 3 J z U H J l d m l v d X N S b 3 V u Z C 9 B d X R v U m V t b 3 Z l Z E N v b H V t b n M x L n t G a X J z d E 5 h b W U s M X 0 m c X V v d D s s J n F 1 b 3 Q 7 U 2 V j d G l v b j E v e k h v d F R p c F N 1 c n Z p d m 9 y c 1 B y Z X Z p b 3 V z U m 9 1 b m Q v Q X V 0 b 1 J l b W 9 2 Z W R D b 2 x 1 b W 5 z M S 5 7 U 3 V y b m F t Z S w y f S Z x d W 9 0 O y w m c X V v d D t T Z W N 0 a W 9 u M S 9 6 S G 9 0 V G l w U 3 V y d m l 2 b 3 J z U H J l d m l v d X N S b 3 V u Z C 9 B d X R v U m V t b 3 Z l Z E N v b H V t b n M x L n t I b 3 R U a X B z U 2 N v c m U s M 3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k l u d m F s a W R I b 3 R U a X B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U 1 Z m V h M T Y w L T h h N D c t N D U 3 N C 0 5 Z m Y 1 L T Q 5 Z j V h N T E w O D Y 4 Z i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M t M T Z U M T A 6 N T E 6 M z M u N T I 3 M z I 2 N l o i I C 8 + P E V u d H J 5 I F R 5 c G U 9 I k Z p b G x D b 2 x 1 b W 5 U e X B l c y I g V m F s d W U 9 I n N B Z 0 l D Q m d Z R 0 F n S T 0 i I C 8 + P E V u d H J 5 I F R 5 c G U 9 I k Z p b G x D b 3 V u d C I g V m F s d W U 9 I m w w I i A v P j x F b n R y e S B U e X B l P S J G a W x s Q 2 9 s d W 1 u T m F t Z X M i I F Z h b H V l P S J z W y Z x d W 9 0 O 0 N v d W 5 0 T 2 Z I b 3 R U a X B U Z W F t S U Q m c X V v d D s s J n F 1 b 3 Q 7 V G l w c G V y S U Q m c X V v d D s s J n F 1 b 3 Q 7 S G 9 0 V G l w V G V h b U l E J n F 1 b 3 Q 7 L C Z x d W 9 0 O 0 Z p c n N 0 T m F t Z S Z x d W 9 0 O y w m c X V v d D t T d X J u Y W 1 l J n F 1 b 3 Q 7 L C Z x d W 9 0 O 1 R l Y W 1 O Y W 1 l J n F 1 b 3 Q 7 L C Z x d W 9 0 O 0 1 p b k 9 m U m 9 1 b m R O d W 0 m c X V v d D s s J n F 1 b 3 Q 7 T W F 4 T 2 Z S b 3 V u Z E 5 1 b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J b n Z h b G l k S G 9 0 V G l w c y 9 B d X R v U m V t b 3 Z l Z E N v b H V t b n M x L n t D b 3 V u d E 9 m S G 9 0 V G l w V G V h b U l E L D B 9 J n F 1 b 3 Q 7 L C Z x d W 9 0 O 1 N l Y 3 R p b 2 4 x L 3 p J b n Z h b G l k S G 9 0 V G l w c y 9 B d X R v U m V t b 3 Z l Z E N v b H V t b n M x L n t U a X B w Z X J J R C w x f S Z x d W 9 0 O y w m c X V v d D t T Z W N 0 a W 9 u M S 9 6 S W 5 2 Y W x p Z E h v d F R p c H M v Q X V 0 b 1 J l b W 9 2 Z W R D b 2 x 1 b W 5 z M S 5 7 S G 9 0 V G l w V G V h b U l E L D J 9 J n F 1 b 3 Q 7 L C Z x d W 9 0 O 1 N l Y 3 R p b 2 4 x L 3 p J b n Z h b G l k S G 9 0 V G l w c y 9 B d X R v U m V t b 3 Z l Z E N v b H V t b n M x L n t G a X J z d E 5 h b W U s M 3 0 m c X V v d D s s J n F 1 b 3 Q 7 U 2 V j d G l v b j E v e k l u d m F s a W R I b 3 R U a X B z L 0 F 1 d G 9 S Z W 1 v d m V k Q 2 9 s d W 1 u c z E u e 1 N 1 c m 5 h b W U s N H 0 m c X V v d D s s J n F 1 b 3 Q 7 U 2 V j d G l v b j E v e k l u d m F s a W R I b 3 R U a X B z L 0 F 1 d G 9 S Z W 1 v d m V k Q 2 9 s d W 1 u c z E u e 1 R l Y W 1 O Y W 1 l L D V 9 J n F 1 b 3 Q 7 L C Z x d W 9 0 O 1 N l Y 3 R p b 2 4 x L 3 p J b n Z h b G l k S G 9 0 V G l w c y 9 B d X R v U m V t b 3 Z l Z E N v b H V t b n M x L n t N a W 5 P Z l J v d W 5 k T n V t L D Z 9 J n F 1 b 3 Q 7 L C Z x d W 9 0 O 1 N l Y 3 R p b 2 4 x L 3 p J b n Z h b G l k S G 9 0 V G l w c y 9 B d X R v U m V t b 3 Z l Z E N v b H V t b n M x L n t N Y X h P Z l J v d W 5 k T n V t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3 p J b n Z h b G l k S G 9 0 V G l w c y 9 B d X R v U m V t b 3 Z l Z E N v b H V t b n M x L n t D b 3 V u d E 9 m S G 9 0 V G l w V G V h b U l E L D B 9 J n F 1 b 3 Q 7 L C Z x d W 9 0 O 1 N l Y 3 R p b 2 4 x L 3 p J b n Z h b G l k S G 9 0 V G l w c y 9 B d X R v U m V t b 3 Z l Z E N v b H V t b n M x L n t U a X B w Z X J J R C w x f S Z x d W 9 0 O y w m c X V v d D t T Z W N 0 a W 9 u M S 9 6 S W 5 2 Y W x p Z E h v d F R p c H M v Q X V 0 b 1 J l b W 9 2 Z W R D b 2 x 1 b W 5 z M S 5 7 S G 9 0 V G l w V G V h b U l E L D J 9 J n F 1 b 3 Q 7 L C Z x d W 9 0 O 1 N l Y 3 R p b 2 4 x L 3 p J b n Z h b G l k S G 9 0 V G l w c y 9 B d X R v U m V t b 3 Z l Z E N v b H V t b n M x L n t G a X J z d E 5 h b W U s M 3 0 m c X V v d D s s J n F 1 b 3 Q 7 U 2 V j d G l v b j E v e k l u d m F s a W R I b 3 R U a X B z L 0 F 1 d G 9 S Z W 1 v d m V k Q 2 9 s d W 1 u c z E u e 1 N 1 c m 5 h b W U s N H 0 m c X V v d D s s J n F 1 b 3 Q 7 U 2 V j d G l v b j E v e k l u d m F s a W R I b 3 R U a X B z L 0 F 1 d G 9 S Z W 1 v d m V k Q 2 9 s d W 1 u c z E u e 1 R l Y W 1 O Y W 1 l L D V 9 J n F 1 b 3 Q 7 L C Z x d W 9 0 O 1 N l Y 3 R p b 2 4 x L 3 p J b n Z h b G l k S G 9 0 V G l w c y 9 B d X R v U m V t b 3 Z l Z E N v b H V t b n M x L n t N a W 5 P Z l J v d W 5 k T n V t L D Z 9 J n F 1 b 3 Q 7 L C Z x d W 9 0 O 1 N l Y 3 R p b 2 4 x L 3 p J b n Z h b G l k S G 9 0 V G l w c y 9 B d X R v U m V t b 3 Z l Z E N v b H V t b n M x L n t N Y X h P Z l J v d W 5 k T n V t L D d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I b 3 R U a X B T d X J 2 a X Z v c n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D M y Z D Q 2 Y z U t Z D F i N S 0 0 M z h i L W I 0 Y z A t M G M z O D g 3 Y j k 1 N T A w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y 0 x N l Q x M D o 1 M T o 1 N S 4 3 N j g z N j I 3 W i I g L z 4 8 R W 5 0 c n k g V H l w Z T 0 i R m l s b E N v b H V t b l R 5 c G V z I i B W Y W x 1 Z T 0 i c 0 F n W U d B Z z 0 9 I i A v P j x F b n R y e S B U e X B l P S J G a W x s Q 2 9 1 b n Q i I F Z h b H V l P S J s N z g i I C 8 + P E V u d H J 5 I F R 5 c G U 9 I k Z p b G x D b 2 x 1 b W 5 O Y W 1 l c y I g V m F s d W U 9 I n N b J n F 1 b 3 Q 7 V G l w c G V y S U Q m c X V v d D s s J n F 1 b 3 Q 7 R m l y c 3 R O Y W 1 l J n F 1 b 3 Q 7 L C Z x d W 9 0 O 1 N 1 c m 5 h b W U m c X V v d D s s J n F 1 b 3 Q 7 S G 9 0 V G l w c 1 N j b 3 J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h v d F R p c F N 1 c n Z p d m 9 y c y 9 B d X R v U m V t b 3 Z l Z E N v b H V t b n M x L n t U a X B w Z X J J R C w w f S Z x d W 9 0 O y w m c X V v d D t T Z W N 0 a W 9 u M S 9 6 S G 9 0 V G l w U 3 V y d m l 2 b 3 J z L 0 F 1 d G 9 S Z W 1 v d m V k Q 2 9 s d W 1 u c z E u e 0 Z p c n N 0 T m F t Z S w x f S Z x d W 9 0 O y w m c X V v d D t T Z W N 0 a W 9 u M S 9 6 S G 9 0 V G l w U 3 V y d m l 2 b 3 J z L 0 F 1 d G 9 S Z W 1 v d m V k Q 2 9 s d W 1 u c z E u e 1 N 1 c m 5 h b W U s M n 0 m c X V v d D s s J n F 1 b 3 Q 7 U 2 V j d G l v b j E v e k h v d F R p c F N 1 c n Z p d m 9 y c y 9 B d X R v U m V t b 3 Z l Z E N v b H V t b n M x L n t I b 3 R U a X B z U 2 N v c m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e k h v d F R p c F N 1 c n Z p d m 9 y c y 9 B d X R v U m V t b 3 Z l Z E N v b H V t b n M x L n t U a X B w Z X J J R C w w f S Z x d W 9 0 O y w m c X V v d D t T Z W N 0 a W 9 u M S 9 6 S G 9 0 V G l w U 3 V y d m l 2 b 3 J z L 0 F 1 d G 9 S Z W 1 v d m V k Q 2 9 s d W 1 u c z E u e 0 Z p c n N 0 T m F t Z S w x f S Z x d W 9 0 O y w m c X V v d D t T Z W N 0 a W 9 u M S 9 6 S G 9 0 V G l w U 3 V y d m l 2 b 3 J z L 0 F 1 d G 9 S Z W 1 v d m V k Q 2 9 s d W 1 u c z E u e 1 N 1 c m 5 h b W U s M n 0 m c X V v d D s s J n F 1 b 3 Q 7 U 2 V j d G l v b j E v e k h v d F R p c F N 1 c n Z p d m 9 y c y 9 B d X R v U m V t b 3 Z l Z E N v b H V t b n M x L n t I b 3 R U a X B z U 2 N v c m U s M 3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k h v d F R p c H N V c 2 V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z E 3 Z D U w M z F m L W N k M W M t N G F h Y i 1 i M G N i L W J j Z D h j M m Y 5 O W Y 0 Z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j b 3 Z l c n l U Y X J n Z X R T a G V l d C I g V m F s d W U 9 I n N T a G V l d D I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y 0 x N l Q x M D o 1 M T o x M y 4 2 M j A 0 N D A 0 W i I g L z 4 8 R W 5 0 c n k g V H l w Z T 0 i R m l s b E N v b H V t b l R 5 c G V z I i B W Y W x 1 Z T 0 i c 0 J n W U N B Z 0 k 9 I i A v P j x F b n R y e S B U e X B l P S J G a W x s Q 2 9 1 b n Q i I F Z h b H V l P S J s M z E 4 I i A v P j x F b n R y e S B U e X B l P S J G a W x s Q 2 9 s d W 1 u T m F t Z X M i I F Z h b H V l P S J z W y Z x d W 9 0 O 0 9 w d G l v b k 5 h b W U m c X V v d D s s J n F 1 b 3 Q 7 T 3 B 0 a W 9 u V m F s d W U m c X V v d D s s J n F 1 b 3 Q 7 V G l w c G V y S U Q m c X V v d D s s J n F 1 b 3 Q 7 U m 9 1 b m R O d W 0 m c X V v d D s s J n F 1 b 3 Q 7 S G 9 0 V G l w V G V h b U l E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c G x l c 2 s t d 2 l u L T A x L m V 4 c G V l Z C 5 j b 2 0 u Y X U s O D Q 4 N D t o Z n Q v Z G J v L 3 p I b 3 R U a X B z V X N l Z C 5 7 T 3 B 0 a W 9 u T m F t Z S w w f S Z x d W 9 0 O y w m c X V v d D t T Z X J 2 Z X I u R G F 0 Y W J h c 2 V c X C 8 y L 1 N R T C 9 w b G V z a y 1 3 a W 4 t M D E u Z X h w Z W V k L m N v b S 5 h d S w 4 N D g 0 O 2 h m d C 9 k Y m 8 v e k h v d F R p c H N V c 2 V k L n t P c H R p b 2 5 W Y W x 1 Z S w x f S Z x d W 9 0 O y w m c X V v d D t T Z X J 2 Z X I u R G F 0 Y W J h c 2 V c X C 8 y L 1 N R T C 9 w b G V z a y 1 3 a W 4 t M D E u Z X h w Z W V k L m N v b S 5 h d S w 4 N D g 0 O 2 h m d C 9 k Y m 8 v e k h v d F R p c H N V c 2 V k L n t U a X B w Z X J J R C w y f S Z x d W 9 0 O y w m c X V v d D t T Z X J 2 Z X I u R G F 0 Y W J h c 2 V c X C 8 y L 1 N R T C 9 w b G V z a y 1 3 a W 4 t M D E u Z X h w Z W V k L m N v b S 5 h d S w 4 N D g 0 O 2 h m d C 9 k Y m 8 v e k h v d F R p c H N V c 2 V k L n t S b 3 V u Z E 5 1 b S w z f S Z x d W 9 0 O y w m c X V v d D t T Z X J 2 Z X I u R G F 0 Y W J h c 2 V c X C 8 y L 1 N R T C 9 w b G V z a y 1 3 a W 4 t M D E u Z X h w Z W V k L m N v b S 5 h d S w 4 N D g 0 O 2 h m d C 9 k Y m 8 v e k h v d F R p c H N V c 2 V k L n t I b 3 R U a X B U Z W F t S U Q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y d m V y L k R h d G F i Y X N l X F w v M i 9 T U U w v c G x l c 2 s t d 2 l u L T A x L m V 4 c G V l Z C 5 j b 2 0 u Y X U s O D Q 4 N D t o Z n Q v Z G J v L 3 p I b 3 R U a X B z V X N l Z C 5 7 T 3 B 0 a W 9 u T m F t Z S w w f S Z x d W 9 0 O y w m c X V v d D t T Z X J 2 Z X I u R G F 0 Y W J h c 2 V c X C 8 y L 1 N R T C 9 w b G V z a y 1 3 a W 4 t M D E u Z X h w Z W V k L m N v b S 5 h d S w 4 N D g 0 O 2 h m d C 9 k Y m 8 v e k h v d F R p c H N V c 2 V k L n t P c H R p b 2 5 W Y W x 1 Z S w x f S Z x d W 9 0 O y w m c X V v d D t T Z X J 2 Z X I u R G F 0 Y W J h c 2 V c X C 8 y L 1 N R T C 9 w b G V z a y 1 3 a W 4 t M D E u Z X h w Z W V k L m N v b S 5 h d S w 4 N D g 0 O 2 h m d C 9 k Y m 8 v e k h v d F R p c H N V c 2 V k L n t U a X B w Z X J J R C w y f S Z x d W 9 0 O y w m c X V v d D t T Z X J 2 Z X I u R G F 0 Y W J h c 2 V c X C 8 y L 1 N R T C 9 w b G V z a y 1 3 a W 4 t M D E u Z X h w Z W V k L m N v b S 5 h d S w 4 N D g 0 O 2 h m d C 9 k Y m 8 v e k h v d F R p c H N V c 2 V k L n t S b 3 V u Z E 5 1 b S w z f S Z x d W 9 0 O y w m c X V v d D t T Z X J 2 Z X I u R G F 0 Y W J h c 2 V c X C 8 y L 1 N R T C 9 w b G V z a y 1 3 a W 4 t M D E u Z X h w Z W V k L m N v b S 5 h d S w 4 N D g 0 O 2 h m d C 9 k Y m 8 v e k h v d F R p c H N V c 2 V k L n t I b 3 R U a X B U Z W F t S U Q s N H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V 2 l u b m V y V G h p c 1 J v d W 5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z Y 2 Y 2 N l O D c x L W E z Z W Y t N D k z N C 0 4 Y T A 0 L T Y w Y z V l O D h l N D E 2 Y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j b 3 Z l c n l U Y X J n Z X R T a G V l d C I g V m F s d W U 9 I n N T a G V l d D E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y 0 x N l Q x M D o 1 M T o x M y 4 2 M z g 2 N j U 5 W i I g L z 4 8 R W 5 0 c n k g V H l w Z T 0 i R m l s b E N v b H V t b l R 5 c G V z I i B W Y W x 1 Z T 0 i c 0 F n W U d B Z 0 l D Q V F J P S I g L z 4 8 R W 5 0 c n k g V H l w Z T 0 i R m l s b E N v d W 5 0 I i B W Y W x 1 Z T 0 i b D E i I C 8 + P E V u d H J 5 I F R 5 c G U 9 I k Z p b G x D b 2 x 1 b W 5 O Y W 1 l c y I g V m F s d W U 9 I n N b J n F 1 b 3 Q 7 V G l w c G V y S U Q m c X V v d D s s J n F 1 b 3 Q 7 R m l y c 3 R O Y W 1 l J n F 1 b 3 Q 7 L C Z x d W 9 0 O 1 N 1 c m 5 h b W U m c X V v d D s s J n F 1 b 3 Q 7 U m 9 1 b m R O d W 0 m c X V v d D s s J n F 1 b 3 Q 7 V G h p c 1 J v d W 5 k V G l w c G l u Z 1 B v a W 5 0 c y Z x d W 9 0 O y w m c X V v d D t U b 3 R h b F B v a W 5 0 c 0 d h b W U x J n F 1 b 3 Q 7 L C Z x d W 9 0 O 1 R p c H N F b n R l c m V k J n F 1 b 3 Q 7 L C Z x d W 9 0 O 0 d h b W U x U G 9 p b n R z R G l m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X a W 5 u Z X J U a G l z U m 9 1 b m Q u e 1 R p c H B l c k l E L D B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0 Z p c n N 0 T m F t Z S w x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T d X J u Y W 1 l L D J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1 J v d W 5 k T n V t L D N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1 R o a X N S b 3 V u Z F R p c H B p b m d Q b 2 l u d H M s N H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V G 9 0 Y W x Q b 2 l u d H N H Y W 1 l M S w 1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U a X B z R W 5 0 Z X J l Z C w 2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H Y W 1 l M V B v a W 5 0 c 0 R p Z m Y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y d m V y L k R h d G F i Y X N l X F w v M i 9 T U U w v c G x l c 2 s t d 2 l u L T A x L m V 4 c G V l Z C 5 j b 2 0 u Y X U s O D Q 4 N D t I R l Q v Z G J v L 3 p U a X B w a W 5 n U m V z d W x 0 c 1 d p b m 5 l c l R o a X N S b 3 V u Z C 5 7 V G l w c G V y S U Q s M H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R m l y c 3 R O Y W 1 l L D F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1 N 1 c m 5 h b W U s M n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U m 9 1 b m R O d W 0 s M 3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V G h p c 1 J v d W 5 k V G l w c G l u Z 1 B v a W 5 0 c y w 0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U b 3 R h b F B v a W 5 0 c 0 d h b W U x L D V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1 R p c H N F b n R l c m V k L D Z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0 d h b W U x U G 9 p b n R z R G l m Z i w 3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X a W 5 u Z X J U a G l z U m 9 1 b m R Q Y W l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z Y 4 Y m I 0 M m M 5 L W V m N z Y t N D N k Z i 0 5 N j U 2 L T I 1 N 2 Y w Y 2 J m O D l i Y i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M t M T Z U M T A 6 N T E 6 M T M u N j M 4 N j Y 1 O V o i I C 8 + P E V u d H J 5 I F R 5 c G U 9 I k Z p b G x D b 2 x 1 b W 5 U e X B l c y I g V m F s d W U 9 I n N B Z 1 l H Q W d J Q 0 F R S T 0 i I C 8 + P E V u d H J 5 I F R 5 c G U 9 I k Z p b G x D b 3 V u d C I g V m F s d W U 9 I m w x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1 J v d W 5 k T n V t J n F 1 b 3 Q 7 L C Z x d W 9 0 O 1 R o a X N S b 3 V u Z F R p c H B p b m d Q b 2 l u d H M m c X V v d D s s J n F 1 b 3 Q 7 V G 9 0 Y W x Q b 2 l u d H N H Y W 1 l M S Z x d W 9 0 O y w m c X V v d D t U a X B z R W 5 0 Z X J l Z C Z x d W 9 0 O y w m c X V v d D t H Y W 1 l M V B v a W 5 0 c 0 R p Z m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V G l w c G V y S U Q s M H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0 Z p c n N 0 T m F t Z S w x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U 3 V y b m F t Z S w y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U m 9 1 b m R O d W 0 s M 3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R o a X N S b 3 V u Z F R p c H B p b m d Q b 2 l u d H M s N H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R v d G F s U G 9 p b n R z R 2 F t Z T E s N X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R p c H N F b n R l c m V k L D Z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H Y W 1 l M V B v a W 5 0 c 0 R p Z m Y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R p c H B l c k l E L D B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G a X J z d E 5 h b W U s M X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N 1 c m 5 h b W U s M n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J v d W 5 k T n V t L D N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U a G l z U m 9 1 b m R U a X B w a W 5 n U G 9 p b n R z L D R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U b 3 R h b F B v a W 5 0 c 0 d h b W U x L D V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U a X B z R W 5 0 Z X J l Z C w 2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R 2 F t Z T F Q b 2 l u d H N E a W Z m L D d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p I b 3 R U a X B S Z X N l d F J v d W 5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S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h m O D U x N z R j L T N k Z j k t N D l k Y S 1 h O W F h L W Z j Y j g 1 Z D M 1 Z m I y N i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3 p I b 3 R U a X B S Z X N l d F J v d W 5 k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z L T E 2 V D E w O j U x O j M z L j k 0 N D E x M D F a I i A v P j x F b n R y e S B U e X B l P S J G a W x s Q 2 9 s d W 1 u V H l w Z X M i I F Z h b H V l P S J z Q W c 9 P S I g L z 4 8 R W 5 0 c n k g V H l w Z T 0 i R m l s b E N v d W 5 0 I i B W Y W x 1 Z T 0 i b D E i I C 8 + P E V u d H J 5 I F R 5 c G U 9 I k Z p b G x D b 2 x 1 b W 5 O Y W 1 l c y I g V m F s d W U 9 I n N b J n F 1 b 3 Q 7 S G 9 0 V G l w U m V z Z X R S b 3 V u Z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I b 3 R U a X B S Z X N l d F J v d W 5 k L 0 F 1 d G 9 S Z W 1 v d m V k Q 2 9 s d W 1 u c z E u e 0 h v d F R p c F J l c 2 V 0 U m 9 1 b m Q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e k h v d F R p c F J l c 2 V 0 U m 9 1 b m Q v Q X V 0 b 1 J l b W 9 2 Z W R D b 2 x 1 b W 5 z M S 5 7 S G 9 0 V G l w U m V z Z X R S b 3 V u Z C w w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a X B w Z X J M Y W R k Z X J Q b 3 N p d G l v b n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T E x M z F h Y W Y t N D M 4 Z S 0 0 N z h k L W F j Z T c t N j g y N W F k M T Y 5 Y T J l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M t M T Z U M T A 6 N T E 6 N T c u M z g w N z c 3 M l o i I C 8 + P E V u d H J 5 I F R 5 c G U 9 I k Z p b G x D b 2 x 1 b W 5 U e X B l c y I g V m F s d W U 9 I n N B Z 0 l D Q W d J Q y I g L z 4 8 R W 5 0 c n k g V H l w Z T 0 i R m l s b E N v d W 5 0 I i B W Y W x 1 Z T 0 i b D M z M y I g L z 4 8 R W 5 0 c n k g V H l w Z T 0 i R m l s b E N v b H V t b k 5 h b W V z I i B W Y W x 1 Z T 0 i c 1 s m c X V v d D t U a X B w Z X J M Y W R k Z X J J R C Z x d W 9 0 O y w m c X V v d D t U a X B w Z X J J R C Z x d W 9 0 O y w m c X V v d D t S b 3 V u Z E 5 1 b S Z x d W 9 0 O y w m c X V v d D t M Y W R k Z X J Q b 3 M m c X V v d D s s J n F 1 b 3 Q 7 V G l w c G l u Z 1 B v a W 5 0 c y Z x d W 9 0 O y w m c X V v d D t D b 2 1 w Z X R p d G l v b k l E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l w c G V y T G F k Z G V y U G 9 z a X R p b 2 5 z L 0 F 1 d G 9 S Z W 1 v d m V k Q 2 9 s d W 1 u c z E u e 1 R p c H B l c k x h Z G R l c k l E L D B 9 J n F 1 b 3 Q 7 L C Z x d W 9 0 O 1 N l Y 3 R p b 2 4 x L 1 R p c H B l c k x h Z G R l c l B v c 2 l 0 a W 9 u c y 9 B d X R v U m V t b 3 Z l Z E N v b H V t b n M x L n t U a X B w Z X J J R C w x f S Z x d W 9 0 O y w m c X V v d D t T Z W N 0 a W 9 u M S 9 U a X B w Z X J M Y W R k Z X J Q b 3 N p d G l v b n M v Q X V 0 b 1 J l b W 9 2 Z W R D b 2 x 1 b W 5 z M S 5 7 U m 9 1 b m R O d W 0 s M n 0 m c X V v d D s s J n F 1 b 3 Q 7 U 2 V j d G l v b j E v V G l w c G V y T G F k Z G V y U G 9 z a X R p b 2 5 z L 0 F 1 d G 9 S Z W 1 v d m V k Q 2 9 s d W 1 u c z E u e 0 x h Z G R l c l B v c y w z f S Z x d W 9 0 O y w m c X V v d D t T Z W N 0 a W 9 u M S 9 U a X B w Z X J M Y W R k Z X J Q b 3 N p d G l v b n M v Q X V 0 b 1 J l b W 9 2 Z W R D b 2 x 1 b W 5 z M S 5 7 V G l w c G l u Z 1 B v a W 5 0 c y w 0 f S Z x d W 9 0 O y w m c X V v d D t T Z W N 0 a W 9 u M S 9 U a X B w Z X J M Y W R k Z X J Q b 3 N p d G l v b n M v Q X V 0 b 1 J l b W 9 2 Z W R D b 2 x 1 b W 5 z M S 5 7 Q 2 9 t c G V 0 a X R p b 2 5 J R C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a X B w Z X J M Y W R k Z X J Q b 3 N p d G l v b n M v Q X V 0 b 1 J l b W 9 2 Z W R D b 2 x 1 b W 5 z M S 5 7 V G l w c G V y T G F k Z G V y S U Q s M H 0 m c X V v d D s s J n F 1 b 3 Q 7 U 2 V j d G l v b j E v V G l w c G V y T G F k Z G V y U G 9 z a X R p b 2 5 z L 0 F 1 d G 9 S Z W 1 v d m V k Q 2 9 s d W 1 u c z E u e 1 R p c H B l c k l E L D F 9 J n F 1 b 3 Q 7 L C Z x d W 9 0 O 1 N l Y 3 R p b 2 4 x L 1 R p c H B l c k x h Z G R l c l B v c 2 l 0 a W 9 u c y 9 B d X R v U m V t b 3 Z l Z E N v b H V t b n M x L n t S b 3 V u Z E 5 1 b S w y f S Z x d W 9 0 O y w m c X V v d D t T Z W N 0 a W 9 u M S 9 U a X B w Z X J M Y W R k Z X J Q b 3 N p d G l v b n M v Q X V 0 b 1 J l b W 9 2 Z W R D b 2 x 1 b W 5 z M S 5 7 T G F k Z G V y U G 9 z L D N 9 J n F 1 b 3 Q 7 L C Z x d W 9 0 O 1 N l Y 3 R p b 2 4 x L 1 R p c H B l c k x h Z G R l c l B v c 2 l 0 a W 9 u c y 9 B d X R v U m V t b 3 Z l Z E N v b H V t b n M x L n t U a X B w a W 5 n U G 9 p b n R z L D R 9 J n F 1 b 3 Q 7 L C Z x d W 9 0 O 1 N l Y 3 R p b 2 4 x L 1 R p c H B l c k x h Z G R l c l B v c 2 l 0 a W 9 u c y 9 B d X R v U m V t b 3 Z l Z E N v b H V t b n M x L n t D b 2 1 w Z X R p d G l v b k l E L D V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p c H B l c n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D h j Y j Y 2 M G M t Y T Y y Z C 0 0 Y W N h L T h m Z D c t Y W F i Z j I z N T Y 5 M T U 5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M t M T Z U M T A 6 N T E 6 N T c u N D I w O T c 5 O V o i I C 8 + P E V u d H J 5 I F R 5 c G U 9 I k Z p b G x D b 2 x 1 b W 5 U e X B l c y I g V m F s d W U 9 I n N B Z 1 l H Q m d Z R 0 J n W U d B Z 2 N I Q m d j R 0 J n R U h C Z 0 V S Q m d J Q 0 F n S U h C Z 2 N C Q m d Z R y I g L z 4 8 R W 5 0 c n k g V H l w Z T 0 i R m l s b E N v d W 5 0 I i B W Y W x 1 Z T 0 i b D E 3 N C I g L z 4 8 R W 5 0 c n k g V H l w Z T 0 i R m l s b E N v b H V t b k 5 h b W V z I i B W Y W x 1 Z T 0 i c 1 s m c X V v d D t U a X B w Z X J J R C Z x d W 9 0 O y w m c X V v d D t V c 2 V y S U Q m c X V v d D s s J n F 1 b 3 Q 7 R m l y c 3 R O Y W 1 l J n F 1 b 3 Q 7 L C Z x d W 9 0 O 1 N 1 c m 5 h b W U m c X V v d D s s J n F 1 b 3 Q 7 R W 1 h a W x B Z G R y Z X N z J n F 1 b 3 Q 7 L C Z x d W 9 0 O 0 N v b X B h b n k m c X V v d D s s J n F 1 b 3 Q 7 R 2 V u Z G V y J n F 1 b 3 Q 7 L C Z x d W 9 0 O 0 F 1 c m 9 y Y U R p d m l z a W 9 u J n F 1 b 3 Q 7 L C Z x d W 9 0 O 1 J l Z 2 l v b i Z x d W 9 0 O y w m c X V v d D t U Z W F t R m 9 s b G 9 3 Z W Q m c X V v d D s s J n F 1 b 3 Q 7 R W 5 0 c n l S Z W N l a X B 0 U 2 V u d C Z x d W 9 0 O y w m c X V v d D t Q Y W l k R G F 0 Z S Z x d W 9 0 O y w m c X V v d D t Q Y W l k V G 8 m c X V v d D s s J n F 1 b 3 Q 7 U G F p Z E V t Y W l s U m V j Z W l w d F N l b n Q m c X V v d D s s J n F 1 b 3 Q 7 R X h w Z W N 0 Z W R T Z W 5 0 R n J v b S Z x d W 9 0 O y w m c X V v d D t M Y W R k Z X J F b W F p b E Z y b 2 0 m c X V v d D s s J n F 1 b 3 Q 7 T G F k Z G V y U m V j Z W l w d F J l c X V l c 3 R l Z C Z x d W 9 0 O y w m c X V v d D t M Y W R k Z X J S Z W N l a X B 0 U 2 V u d C Z x d W 9 0 O y w m c X V v d D t D b 2 1 t Z W 5 0 c y Z x d W 9 0 O y w m c X V v d D t B Y 3 R p d m U m c X V v d D s s J n F 1 b 3 Q 7 U H J p e m V z V 2 9 u J n F 1 b 3 Q 7 L C Z x d W 9 0 O 0 F 0 d G V u Z G l u Z 0 J h c 2 g m c X V v d D s s J n F 1 b 3 Q 7 T n V t Y m V y Q X R 0 Z W 5 k a W 5 n Q m F z a C Z x d W 9 0 O y w m c X V v d D t J b n J v Z H V j Z W R C e S Z x d W 9 0 O y w m c X V v d D t M b 2 d p b k l E J n F 1 b 3 Q 7 L C Z x d W 9 0 O 1 B h a W R D b 2 R l J n F 1 b 3 Q 7 L C Z x d W 9 0 O 1 R p c F J l b W l u Z G V y U 2 V u d C Z x d W 9 0 O y w m c X V v d D t J b n R y b 2 R 1 Y 2 V k Q n l U Z X h 0 J n F 1 b 3 Q 7 L C Z x d W 9 0 O 0 x h Z G R l c l J l b W l u Z G V y U 2 V u d C Z x d W 9 0 O y w m c X V v d D t B c m N o a X Z l J n F 1 b 3 Q 7 L C Z x d W 9 0 O 1 N 1 c H B v c n R z L l R l Y W 1 O Y W 1 l J n F 1 b 3 Q 7 L C Z x d W 9 0 O 1 N 1 c H B v c n R z L l R l Y W 1 O a W N r T m F t Z S Z x d W 9 0 O y w m c X V v d D t T d X B w b 3 J 0 c y 5 U Z W F t Q W J i c m V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z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p c H B l c n M v Q X V 0 b 1 J l b W 9 2 Z W R D b 2 x 1 b W 5 z M S 5 7 V G l w c G V y S U Q s M H 0 m c X V v d D s s J n F 1 b 3 Q 7 U 2 V j d G l v b j E v V G l w c G V y c y 9 B d X R v U m V t b 3 Z l Z E N v b H V t b n M x L n t V c 2 V y S U Q s M X 0 m c X V v d D s s J n F 1 b 3 Q 7 U 2 V j d G l v b j E v V G l w c G V y c y 9 B d X R v U m V t b 3 Z l Z E N v b H V t b n M x L n t G a X J z d E 5 h b W U s M n 0 m c X V v d D s s J n F 1 b 3 Q 7 U 2 V j d G l v b j E v V G l w c G V y c y 9 B d X R v U m V t b 3 Z l Z E N v b H V t b n M x L n t T d X J u Y W 1 l L D N 9 J n F 1 b 3 Q 7 L C Z x d W 9 0 O 1 N l Y 3 R p b 2 4 x L 1 R p c H B l c n M v Q X V 0 b 1 J l b W 9 2 Z W R D b 2 x 1 b W 5 z M S 5 7 R W 1 h a W x B Z G R y Z X N z L D R 9 J n F 1 b 3 Q 7 L C Z x d W 9 0 O 1 N l Y 3 R p b 2 4 x L 1 R p c H B l c n M v Q X V 0 b 1 J l b W 9 2 Z W R D b 2 x 1 b W 5 z M S 5 7 Q 2 9 t c G F u e S w 1 f S Z x d W 9 0 O y w m c X V v d D t T Z W N 0 a W 9 u M S 9 U a X B w Z X J z L 0 F 1 d G 9 S Z W 1 v d m V k Q 2 9 s d W 1 u c z E u e 0 d l b m R l c i w 2 f S Z x d W 9 0 O y w m c X V v d D t T Z W N 0 a W 9 u M S 9 U a X B w Z X J z L 0 F 1 d G 9 S Z W 1 v d m V k Q 2 9 s d W 1 u c z E u e 0 F 1 c m 9 y Y U R p d m l z a W 9 u L D d 9 J n F 1 b 3 Q 7 L C Z x d W 9 0 O 1 N l Y 3 R p b 2 4 x L 1 R p c H B l c n M v Q X V 0 b 1 J l b W 9 2 Z W R D b 2 x 1 b W 5 z M S 5 7 U m V n a W 9 u L D h 9 J n F 1 b 3 Q 7 L C Z x d W 9 0 O 1 N l Y 3 R p b 2 4 x L 1 R p c H B l c n M v Q X V 0 b 1 J l b W 9 2 Z W R D b 2 x 1 b W 5 z M S 5 7 V G V h b U Z v b G x v d 2 V k L D l 9 J n F 1 b 3 Q 7 L C Z x d W 9 0 O 1 N l Y 3 R p b 2 4 x L 1 R p c H B l c n M v Q X V 0 b 1 J l b W 9 2 Z W R D b 2 x 1 b W 5 z M S 5 7 R W 5 0 c n l S Z W N l a X B 0 U 2 V u d C w x M H 0 m c X V v d D s s J n F 1 b 3 Q 7 U 2 V j d G l v b j E v V G l w c G V y c y 9 B d X R v U m V t b 3 Z l Z E N v b H V t b n M x L n t Q Y W l k R G F 0 Z S w x M X 0 m c X V v d D s s J n F 1 b 3 Q 7 U 2 V j d G l v b j E v V G l w c G V y c y 9 B d X R v U m V t b 3 Z l Z E N v b H V t b n M x L n t Q Y W l k V G 8 s M T J 9 J n F 1 b 3 Q 7 L C Z x d W 9 0 O 1 N l Y 3 R p b 2 4 x L 1 R p c H B l c n M v Q X V 0 b 1 J l b W 9 2 Z W R D b 2 x 1 b W 5 z M S 5 7 U G F p Z E V t Y W l s U m V j Z W l w d F N l b n Q s M T N 9 J n F 1 b 3 Q 7 L C Z x d W 9 0 O 1 N l Y 3 R p b 2 4 x L 1 R p c H B l c n M v Q X V 0 b 1 J l b W 9 2 Z W R D b 2 x 1 b W 5 z M S 5 7 R X h w Z W N 0 Z W R T Z W 5 0 R n J v b S w x N H 0 m c X V v d D s s J n F 1 b 3 Q 7 U 2 V j d G l v b j E v V G l w c G V y c y 9 B d X R v U m V t b 3 Z l Z E N v b H V t b n M x L n t M Y W R k Z X J F b W F p b E Z y b 2 0 s M T V 9 J n F 1 b 3 Q 7 L C Z x d W 9 0 O 1 N l Y 3 R p b 2 4 x L 1 R p c H B l c n M v Q X V 0 b 1 J l b W 9 2 Z W R D b 2 x 1 b W 5 z M S 5 7 T G F k Z G V y U m V j Z W l w d F J l c X V l c 3 R l Z C w x N n 0 m c X V v d D s s J n F 1 b 3 Q 7 U 2 V j d G l v b j E v V G l w c G V y c y 9 B d X R v U m V t b 3 Z l Z E N v b H V t b n M x L n t M Y W R k Z X J S Z W N l a X B 0 U 2 V u d C w x N 3 0 m c X V v d D s s J n F 1 b 3 Q 7 U 2 V j d G l v b j E v V G l w c G V y c y 9 B d X R v U m V t b 3 Z l Z E N v b H V t b n M x L n t D b 2 1 t Z W 5 0 c y w x O H 0 m c X V v d D s s J n F 1 b 3 Q 7 U 2 V j d G l v b j E v V G l w c G V y c y 9 B d X R v U m V t b 3 Z l Z E N v b H V t b n M x L n t B Y 3 R p d m U s M T l 9 J n F 1 b 3 Q 7 L C Z x d W 9 0 O 1 N l Y 3 R p b 2 4 x L 1 R p c H B l c n M v Q X V 0 b 1 J l b W 9 2 Z W R D b 2 x 1 b W 5 z M S 5 7 U H J p e m V z V 2 9 u L D I w f S Z x d W 9 0 O y w m c X V v d D t T Z W N 0 a W 9 u M S 9 U a X B w Z X J z L 0 F 1 d G 9 S Z W 1 v d m V k Q 2 9 s d W 1 u c z E u e 0 F 0 d G V u Z G l u Z 0 J h c 2 g s M j F 9 J n F 1 b 3 Q 7 L C Z x d W 9 0 O 1 N l Y 3 R p b 2 4 x L 1 R p c H B l c n M v Q X V 0 b 1 J l b W 9 2 Z W R D b 2 x 1 b W 5 z M S 5 7 T n V t Y m V y Q X R 0 Z W 5 k a W 5 n Q m F z a C w y M n 0 m c X V v d D s s J n F 1 b 3 Q 7 U 2 V j d G l v b j E v V G l w c G V y c y 9 B d X R v U m V t b 3 Z l Z E N v b H V t b n M x L n t J b n J v Z H V j Z W R C e S w y M 3 0 m c X V v d D s s J n F 1 b 3 Q 7 U 2 V j d G l v b j E v V G l w c G V y c y 9 B d X R v U m V t b 3 Z l Z E N v b H V t b n M x L n t M b 2 d p b k l E L D I 0 f S Z x d W 9 0 O y w m c X V v d D t T Z W N 0 a W 9 u M S 9 U a X B w Z X J z L 0 F 1 d G 9 S Z W 1 v d m V k Q 2 9 s d W 1 u c z E u e 1 B h a W R D b 2 R l L D I 1 f S Z x d W 9 0 O y w m c X V v d D t T Z W N 0 a W 9 u M S 9 U a X B w Z X J z L 0 F 1 d G 9 S Z W 1 v d m V k Q 2 9 s d W 1 u c z E u e 1 R p c F J l b W l u Z G V y U 2 V u d C w y N n 0 m c X V v d D s s J n F 1 b 3 Q 7 U 2 V j d G l v b j E v V G l w c G V y c y 9 B d X R v U m V t b 3 Z l Z E N v b H V t b n M x L n t J b n R y b 2 R 1 Y 2 V k Q n l U Z X h 0 L D I 3 f S Z x d W 9 0 O y w m c X V v d D t T Z W N 0 a W 9 u M S 9 U a X B w Z X J z L 0 F 1 d G 9 S Z W 1 v d m V k Q 2 9 s d W 1 u c z E u e 0 x h Z G R l c l J l b W l u Z G V y U 2 V u d C w y O H 0 m c X V v d D s s J n F 1 b 3 Q 7 U 2 V j d G l v b j E v V G l w c G V y c y 9 B d X R v U m V t b 3 Z l Z E N v b H V t b n M x L n t B c m N o a X Z l L D I 5 f S Z x d W 9 0 O y w m c X V v d D t T Z W N 0 a W 9 u M S 9 U a X B w Z X J z L 0 F 1 d G 9 S Z W 1 v d m V k Q 2 9 s d W 1 u c z E u e 1 N 1 c H B v c n R z L l R l Y W 1 O Y W 1 l L D M w f S Z x d W 9 0 O y w m c X V v d D t T Z W N 0 a W 9 u M S 9 U a X B w Z X J z L 0 F 1 d G 9 S Z W 1 v d m V k Q 2 9 s d W 1 u c z E u e 1 N 1 c H B v c n R z L l R l Y W 1 O a W N r T m F t Z S w z M X 0 m c X V v d D s s J n F 1 b 3 Q 7 U 2 V j d G l v b j E v V G l w c G V y c y 9 B d X R v U m V t b 3 Z l Z E N v b H V t b n M x L n t T d X B w b 3 J 0 c y 5 U Z W F t Q W J i c m V 2 L D M y f S Z x d W 9 0 O 1 0 s J n F 1 b 3 Q 7 Q 2 9 s d W 1 u Q 2 9 1 b n Q m c X V v d D s 6 M z M s J n F 1 b 3 Q 7 S 2 V 5 Q 2 9 s d W 1 u T m F t Z X M m c X V v d D s 6 W 1 0 s J n F 1 b 3 Q 7 Q 2 9 s d W 1 u S W R l b n R p d G l l c y Z x d W 9 0 O z p b J n F 1 b 3 Q 7 U 2 V j d G l v b j E v V G l w c G V y c y 9 B d X R v U m V t b 3 Z l Z E N v b H V t b n M x L n t U a X B w Z X J J R C w w f S Z x d W 9 0 O y w m c X V v d D t T Z W N 0 a W 9 u M S 9 U a X B w Z X J z L 0 F 1 d G 9 S Z W 1 v d m V k Q 2 9 s d W 1 u c z E u e 1 V z Z X J J R C w x f S Z x d W 9 0 O y w m c X V v d D t T Z W N 0 a W 9 u M S 9 U a X B w Z X J z L 0 F 1 d G 9 S Z W 1 v d m V k Q 2 9 s d W 1 u c z E u e 0 Z p c n N 0 T m F t Z S w y f S Z x d W 9 0 O y w m c X V v d D t T Z W N 0 a W 9 u M S 9 U a X B w Z X J z L 0 F 1 d G 9 S Z W 1 v d m V k Q 2 9 s d W 1 u c z E u e 1 N 1 c m 5 h b W U s M 3 0 m c X V v d D s s J n F 1 b 3 Q 7 U 2 V j d G l v b j E v V G l w c G V y c y 9 B d X R v U m V t b 3 Z l Z E N v b H V t b n M x L n t F b W F p b E F k Z H J l c 3 M s N H 0 m c X V v d D s s J n F 1 b 3 Q 7 U 2 V j d G l v b j E v V G l w c G V y c y 9 B d X R v U m V t b 3 Z l Z E N v b H V t b n M x L n t D b 2 1 w Y W 5 5 L D V 9 J n F 1 b 3 Q 7 L C Z x d W 9 0 O 1 N l Y 3 R p b 2 4 x L 1 R p c H B l c n M v Q X V 0 b 1 J l b W 9 2 Z W R D b 2 x 1 b W 5 z M S 5 7 R 2 V u Z G V y L D Z 9 J n F 1 b 3 Q 7 L C Z x d W 9 0 O 1 N l Y 3 R p b 2 4 x L 1 R p c H B l c n M v Q X V 0 b 1 J l b W 9 2 Z W R D b 2 x 1 b W 5 z M S 5 7 Q X V y b 3 J h R G l 2 a X N p b 2 4 s N 3 0 m c X V v d D s s J n F 1 b 3 Q 7 U 2 V j d G l v b j E v V G l w c G V y c y 9 B d X R v U m V t b 3 Z l Z E N v b H V t b n M x L n t S Z W d p b 2 4 s O H 0 m c X V v d D s s J n F 1 b 3 Q 7 U 2 V j d G l v b j E v V G l w c G V y c y 9 B d X R v U m V t b 3 Z l Z E N v b H V t b n M x L n t U Z W F t R m 9 s b G 9 3 Z W Q s O X 0 m c X V v d D s s J n F 1 b 3 Q 7 U 2 V j d G l v b j E v V G l w c G V y c y 9 B d X R v U m V t b 3 Z l Z E N v b H V t b n M x L n t F b n R y e V J l Y 2 V p c H R T Z W 5 0 L D E w f S Z x d W 9 0 O y w m c X V v d D t T Z W N 0 a W 9 u M S 9 U a X B w Z X J z L 0 F 1 d G 9 S Z W 1 v d m V k Q 2 9 s d W 1 u c z E u e 1 B h a W R E Y X R l L D E x f S Z x d W 9 0 O y w m c X V v d D t T Z W N 0 a W 9 u M S 9 U a X B w Z X J z L 0 F 1 d G 9 S Z W 1 v d m V k Q 2 9 s d W 1 u c z E u e 1 B h a W R U b y w x M n 0 m c X V v d D s s J n F 1 b 3 Q 7 U 2 V j d G l v b j E v V G l w c G V y c y 9 B d X R v U m V t b 3 Z l Z E N v b H V t b n M x L n t Q Y W l k R W 1 h a W x S Z W N l a X B 0 U 2 V u d C w x M 3 0 m c X V v d D s s J n F 1 b 3 Q 7 U 2 V j d G l v b j E v V G l w c G V y c y 9 B d X R v U m V t b 3 Z l Z E N v b H V t b n M x L n t F e H B l Y 3 R l Z F N l b n R G c m 9 t L D E 0 f S Z x d W 9 0 O y w m c X V v d D t T Z W N 0 a W 9 u M S 9 U a X B w Z X J z L 0 F 1 d G 9 S Z W 1 v d m V k Q 2 9 s d W 1 u c z E u e 0 x h Z G R l c k V t Y W l s R n J v b S w x N X 0 m c X V v d D s s J n F 1 b 3 Q 7 U 2 V j d G l v b j E v V G l w c G V y c y 9 B d X R v U m V t b 3 Z l Z E N v b H V t b n M x L n t M Y W R k Z X J S Z W N l a X B 0 U m V x d W V z d G V k L D E 2 f S Z x d W 9 0 O y w m c X V v d D t T Z W N 0 a W 9 u M S 9 U a X B w Z X J z L 0 F 1 d G 9 S Z W 1 v d m V k Q 2 9 s d W 1 u c z E u e 0 x h Z G R l c l J l Y 2 V p c H R T Z W 5 0 L D E 3 f S Z x d W 9 0 O y w m c X V v d D t T Z W N 0 a W 9 u M S 9 U a X B w Z X J z L 0 F 1 d G 9 S Z W 1 v d m V k Q 2 9 s d W 1 u c z E u e 0 N v b W 1 l b n R z L D E 4 f S Z x d W 9 0 O y w m c X V v d D t T Z W N 0 a W 9 u M S 9 U a X B w Z X J z L 0 F 1 d G 9 S Z W 1 v d m V k Q 2 9 s d W 1 u c z E u e 0 F j d G l 2 Z S w x O X 0 m c X V v d D s s J n F 1 b 3 Q 7 U 2 V j d G l v b j E v V G l w c G V y c y 9 B d X R v U m V t b 3 Z l Z E N v b H V t b n M x L n t Q c m l 6 Z X N X b 2 4 s M j B 9 J n F 1 b 3 Q 7 L C Z x d W 9 0 O 1 N l Y 3 R p b 2 4 x L 1 R p c H B l c n M v Q X V 0 b 1 J l b W 9 2 Z W R D b 2 x 1 b W 5 z M S 5 7 Q X R 0 Z W 5 k a W 5 n Q m F z a C w y M X 0 m c X V v d D s s J n F 1 b 3 Q 7 U 2 V j d G l v b j E v V G l w c G V y c y 9 B d X R v U m V t b 3 Z l Z E N v b H V t b n M x L n t O d W 1 i Z X J B d H R l b m R p b m d C Y X N o L D I y f S Z x d W 9 0 O y w m c X V v d D t T Z W N 0 a W 9 u M S 9 U a X B w Z X J z L 0 F 1 d G 9 S Z W 1 v d m V k Q 2 9 s d W 1 u c z E u e 0 l u c m 9 k d W N l Z E J 5 L D I z f S Z x d W 9 0 O y w m c X V v d D t T Z W N 0 a W 9 u M S 9 U a X B w Z X J z L 0 F 1 d G 9 S Z W 1 v d m V k Q 2 9 s d W 1 u c z E u e 0 x v Z 2 l u S U Q s M j R 9 J n F 1 b 3 Q 7 L C Z x d W 9 0 O 1 N l Y 3 R p b 2 4 x L 1 R p c H B l c n M v Q X V 0 b 1 J l b W 9 2 Z W R D b 2 x 1 b W 5 z M S 5 7 U G F p Z E N v Z G U s M j V 9 J n F 1 b 3 Q 7 L C Z x d W 9 0 O 1 N l Y 3 R p b 2 4 x L 1 R p c H B l c n M v Q X V 0 b 1 J l b W 9 2 Z W R D b 2 x 1 b W 5 z M S 5 7 V G l w U m V t a W 5 k Z X J T Z W 5 0 L D I 2 f S Z x d W 9 0 O y w m c X V v d D t T Z W N 0 a W 9 u M S 9 U a X B w Z X J z L 0 F 1 d G 9 S Z W 1 v d m V k Q 2 9 s d W 1 u c z E u e 0 l u d H J v Z H V j Z W R C e V R l e H Q s M j d 9 J n F 1 b 3 Q 7 L C Z x d W 9 0 O 1 N l Y 3 R p b 2 4 x L 1 R p c H B l c n M v Q X V 0 b 1 J l b W 9 2 Z W R D b 2 x 1 b W 5 z M S 5 7 T G F k Z G V y U m V t a W 5 k Z X J T Z W 5 0 L D I 4 f S Z x d W 9 0 O y w m c X V v d D t T Z W N 0 a W 9 u M S 9 U a X B w Z X J z L 0 F 1 d G 9 S Z W 1 v d m V k Q 2 9 s d W 1 u c z E u e 0 F y Y 2 h p d m U s M j l 9 J n F 1 b 3 Q 7 L C Z x d W 9 0 O 1 N l Y 3 R p b 2 4 x L 1 R p c H B l c n M v Q X V 0 b 1 J l b W 9 2 Z W R D b 2 x 1 b W 5 z M S 5 7 U 3 V w c G 9 y d H M u V G V h b U 5 h b W U s M z B 9 J n F 1 b 3 Q 7 L C Z x d W 9 0 O 1 N l Y 3 R p b 2 4 x L 1 R p c H B l c n M v Q X V 0 b 1 J l b W 9 2 Z W R D b 2 x 1 b W 5 z M S 5 7 U 3 V w c G 9 y d H M u V G V h b U 5 p Y 2 t O Y W 1 l L D M x f S Z x d W 9 0 O y w m c X V v d D t T Z W N 0 a W 9 u M S 9 U a X B w Z X J z L 0 F 1 d G 9 S Z W 1 v d m V k Q 2 9 s d W 1 u c z E u e 1 N 1 c H B v c n R z L l R l Y W 1 B Y m J y Z X Y s M z J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l Y W 1 M Y W R k Z X J Q b 3 N p d G l v b n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x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2 Y 2 N z N l N j A t M T k 4 M S 0 0 M j Q w L T h l M T k t Z j d l M j I 4 Z T A 3 M j c 4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G V h b U x h Z G R l c l B v c 2 l 0 a W 9 u c y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y 0 x N l Q x M D o 1 M T o y N i 4 x M D c x M T c y W i I g L z 4 8 R W 5 0 c n k g V H l w Z T 0 i R m l s b E N v b H V t b l R 5 c G V z I i B W Y W x 1 Z T 0 i c 0 F n S U N B Z 0 k 9 I i A v P j x F b n R y e S B U e X B l P S J G a W x s Q 2 9 1 b n Q i I F Z h b H V l P S J s M j I i I C 8 + P E V u d H J 5 I F R 5 c G U 9 I k Z p b G x D b 2 x 1 b W 5 O Y W 1 l c y I g V m F s d W U 9 I n N b J n F 1 b 3 Q 7 V G V h b U x h Z G R l c k l E J n F 1 b 3 Q 7 L C Z x d W 9 0 O 1 R l Y W 1 J R C Z x d W 9 0 O y w m c X V v d D t S b 3 V u Z E 5 1 b S Z x d W 9 0 O y w m c X V v d D t M Y W R k Z X J Q b 3 M m c X V v d D s s J n F 1 b 3 Q 7 Q 2 9 t c G V 0 a X R p b 2 5 Q b 2 l u d H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Z W F t T G F k Z G V y U G 9 z a X R p b 2 5 z L 0 F 1 d G 9 S Z W 1 v d m V k Q 2 9 s d W 1 u c z E u e 1 R l Y W 1 M Y W R k Z X J J R C w w f S Z x d W 9 0 O y w m c X V v d D t T Z W N 0 a W 9 u M S 9 U Z W F t T G F k Z G V y U G 9 z a X R p b 2 5 z L 0 F 1 d G 9 S Z W 1 v d m V k Q 2 9 s d W 1 u c z E u e 1 R l Y W 1 J R C w x f S Z x d W 9 0 O y w m c X V v d D t T Z W N 0 a W 9 u M S 9 U Z W F t T G F k Z G V y U G 9 z a X R p b 2 5 z L 0 F 1 d G 9 S Z W 1 v d m V k Q 2 9 s d W 1 u c z E u e 1 J v d W 5 k T n V t L D J 9 J n F 1 b 3 Q 7 L C Z x d W 9 0 O 1 N l Y 3 R p b 2 4 x L 1 R l Y W 1 M Y W R k Z X J Q b 3 N p d G l v b n M v Q X V 0 b 1 J l b W 9 2 Z W R D b 2 x 1 b W 5 z M S 5 7 T G F k Z G V y U G 9 z L D N 9 J n F 1 b 3 Q 7 L C Z x d W 9 0 O 1 N l Y 3 R p b 2 4 x L 1 R l Y W 1 M Y W R k Z X J Q b 3 N p d G l v b n M v Q X V 0 b 1 J l b W 9 2 Z W R D b 2 x 1 b W 5 z M S 5 7 Q 2 9 t c G V 0 a X R p b 2 5 Q b 2 l u d H M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V h b U x h Z G R l c l B v c 2 l 0 a W 9 u c y 9 B d X R v U m V t b 3 Z l Z E N v b H V t b n M x L n t U Z W F t T G F k Z G V y S U Q s M H 0 m c X V v d D s s J n F 1 b 3 Q 7 U 2 V j d G l v b j E v V G V h b U x h Z G R l c l B v c 2 l 0 a W 9 u c y 9 B d X R v U m V t b 3 Z l Z E N v b H V t b n M x L n t U Z W F t S U Q s M X 0 m c X V v d D s s J n F 1 b 3 Q 7 U 2 V j d G l v b j E v V G V h b U x h Z G R l c l B v c 2 l 0 a W 9 u c y 9 B d X R v U m V t b 3 Z l Z E N v b H V t b n M x L n t S b 3 V u Z E 5 1 b S w y f S Z x d W 9 0 O y w m c X V v d D t T Z W N 0 a W 9 u M S 9 U Z W F t T G F k Z G V y U G 9 z a X R p b 2 5 z L 0 F 1 d G 9 S Z W 1 v d m V k Q 2 9 s d W 1 u c z E u e 0 x h Z G R l c l B v c y w z f S Z x d W 9 0 O y w m c X V v d D t T Z W N 0 a W 9 u M S 9 U Z W F t T G F k Z G V y U G 9 z a X R p b 2 5 z L 0 F 1 d G 9 S Z W 1 v d m V k Q 2 9 s d W 1 u c z E u e 0 N v b X B l d G l 0 a W 9 u U G 9 p b n R z L D R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J b n Z h b G l k V G l w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E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k Z D Z l Z j V l O C 1 l Y j I 3 L T Q y N m Q t Y T E 0 N y 0 w Y T N k N z c 5 Z W U 2 M D c i I C 8 + P E V u d H J 5 I F R 5 c G U 9 I l J l c 3 V s d F R 5 c G U i I F Z h b H V l P S J z V G F i b G U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3 p J b n Z h b G l k V G l w c y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y 0 x N l Q x M D o 1 M T o y O C 4 y O D Q 5 M T U 5 W i I g L z 4 8 R W 5 0 c n k g V H l w Z T 0 i R m l s b E N v b H V t b l R 5 c G V z I i B W Y W x 1 Z T 0 i c 0 F n S U N B Z 2 N C Q W d J R 0 J n W U M i I C 8 + P E V u d H J 5 I F R 5 c G U 9 I k Z p b G x D b 3 V u d C I g V m F s d W U 9 I m w w I i A v P j x F b n R y e S B U e X B l P S J G a W x s Q 2 9 s d W 1 u T m F t Z X M i I F Z h b H V l P S J z W y Z x d W 9 0 O 1 R p c E l E J n F 1 b 3 Q 7 L C Z x d W 9 0 O 1 R p c H B l c k l E J n F 1 b 3 Q 7 L C Z x d W 9 0 O 0 1 h d G N o S U Q m c X V v d D s s J n F 1 b 3 Q 7 V G l w c G V k V G V h b U l E J n F 1 b 3 Q 7 L C Z x d W 9 0 O 0 R h d G V U a W 1 l R W 5 0 Z X J l Z C Z x d W 9 0 O y w m c X V v d D t J c 0 x h Z G R l c l R p c C Z x d W 9 0 O y w m c X V v d D t U Z W F t M U l E J n F 1 b 3 Q 7 L C Z x d W 9 0 O 1 R l Y W 0 y S U Q m c X V v d D s s J n F 1 b 3 Q 7 V G V h b U 5 h b W U m c X V v d D s s J n F 1 b 3 Q 7 R m l y c 3 R O Y W 1 l J n F 1 b 3 Q 7 L C Z x d W 9 0 O 1 N 1 c m 5 h b W U m c X V v d D s s J n F 1 b 3 Q 7 U m 9 1 b m R O d W 0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l u d m F s a W R U a X B z L 0 F 1 d G 9 S Z W 1 v d m V k Q 2 9 s d W 1 u c z E u e 1 R p c E l E L D B 9 J n F 1 b 3 Q 7 L C Z x d W 9 0 O 1 N l Y 3 R p b 2 4 x L 3 p J b n Z h b G l k V G l w c y 9 B d X R v U m V t b 3 Z l Z E N v b H V t b n M x L n t U a X B w Z X J J R C w x f S Z x d W 9 0 O y w m c X V v d D t T Z W N 0 a W 9 u M S 9 6 S W 5 2 Y W x p Z F R p c H M v Q X V 0 b 1 J l b W 9 2 Z W R D b 2 x 1 b W 5 z M S 5 7 T W F 0 Y 2 h J R C w y f S Z x d W 9 0 O y w m c X V v d D t T Z W N 0 a W 9 u M S 9 6 S W 5 2 Y W x p Z F R p c H M v Q X V 0 b 1 J l b W 9 2 Z W R D b 2 x 1 b W 5 z M S 5 7 V G l w c G V k V G V h b U l E L D N 9 J n F 1 b 3 Q 7 L C Z x d W 9 0 O 1 N l Y 3 R p b 2 4 x L 3 p J b n Z h b G l k V G l w c y 9 B d X R v U m V t b 3 Z l Z E N v b H V t b n M x L n t E Y X R l V G l t Z U V u d G V y Z W Q s N H 0 m c X V v d D s s J n F 1 b 3 Q 7 U 2 V j d G l v b j E v e k l u d m F s a W R U a X B z L 0 F 1 d G 9 S Z W 1 v d m V k Q 2 9 s d W 1 u c z E u e 0 l z T G F k Z G V y V G l w L D V 9 J n F 1 b 3 Q 7 L C Z x d W 9 0 O 1 N l Y 3 R p b 2 4 x L 3 p J b n Z h b G l k V G l w c y 9 B d X R v U m V t b 3 Z l Z E N v b H V t b n M x L n t U Z W F t M U l E L D Z 9 J n F 1 b 3 Q 7 L C Z x d W 9 0 O 1 N l Y 3 R p b 2 4 x L 3 p J b n Z h b G l k V G l w c y 9 B d X R v U m V t b 3 Z l Z E N v b H V t b n M x L n t U Z W F t M k l E L D d 9 J n F 1 b 3 Q 7 L C Z x d W 9 0 O 1 N l Y 3 R p b 2 4 x L 3 p J b n Z h b G l k V G l w c y 9 B d X R v U m V t b 3 Z l Z E N v b H V t b n M x L n t U Z W F t T m F t Z S w 4 f S Z x d W 9 0 O y w m c X V v d D t T Z W N 0 a W 9 u M S 9 6 S W 5 2 Y W x p Z F R p c H M v Q X V 0 b 1 J l b W 9 2 Z W R D b 2 x 1 b W 5 z M S 5 7 R m l y c 3 R O Y W 1 l L D l 9 J n F 1 b 3 Q 7 L C Z x d W 9 0 O 1 N l Y 3 R p b 2 4 x L 3 p J b n Z h b G l k V G l w c y 9 B d X R v U m V t b 3 Z l Z E N v b H V t b n M x L n t T d X J u Y W 1 l L D E w f S Z x d W 9 0 O y w m c X V v d D t T Z W N 0 a W 9 u M S 9 6 S W 5 2 Y W x p Z F R p c H M v Q X V 0 b 1 J l b W 9 2 Z W R D b 2 x 1 b W 5 z M S 5 7 U m 9 1 b m R O d W 0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6 S W 5 2 Y W x p Z F R p c H M v Q X V 0 b 1 J l b W 9 2 Z W R D b 2 x 1 b W 5 z M S 5 7 V G l w S U Q s M H 0 m c X V v d D s s J n F 1 b 3 Q 7 U 2 V j d G l v b j E v e k l u d m F s a W R U a X B z L 0 F 1 d G 9 S Z W 1 v d m V k Q 2 9 s d W 1 u c z E u e 1 R p c H B l c k l E L D F 9 J n F 1 b 3 Q 7 L C Z x d W 9 0 O 1 N l Y 3 R p b 2 4 x L 3 p J b n Z h b G l k V G l w c y 9 B d X R v U m V t b 3 Z l Z E N v b H V t b n M x L n t N Y X R j a E l E L D J 9 J n F 1 b 3 Q 7 L C Z x d W 9 0 O 1 N l Y 3 R p b 2 4 x L 3 p J b n Z h b G l k V G l w c y 9 B d X R v U m V t b 3 Z l Z E N v b H V t b n M x L n t U a X B w Z W R U Z W F t S U Q s M 3 0 m c X V v d D s s J n F 1 b 3 Q 7 U 2 V j d G l v b j E v e k l u d m F s a W R U a X B z L 0 F 1 d G 9 S Z W 1 v d m V k Q 2 9 s d W 1 u c z E u e 0 R h d G V U a W 1 l R W 5 0 Z X J l Z C w 0 f S Z x d W 9 0 O y w m c X V v d D t T Z W N 0 a W 9 u M S 9 6 S W 5 2 Y W x p Z F R p c H M v Q X V 0 b 1 J l b W 9 2 Z W R D b 2 x 1 b W 5 z M S 5 7 S X N M Y W R k Z X J U a X A s N X 0 m c X V v d D s s J n F 1 b 3 Q 7 U 2 V j d G l v b j E v e k l u d m F s a W R U a X B z L 0 F 1 d G 9 S Z W 1 v d m V k Q 2 9 s d W 1 u c z E u e 1 R l Y W 0 x S U Q s N n 0 m c X V v d D s s J n F 1 b 3 Q 7 U 2 V j d G l v b j E v e k l u d m F s a W R U a X B z L 0 F 1 d G 9 S Z W 1 v d m V k Q 2 9 s d W 1 u c z E u e 1 R l Y W 0 y S U Q s N 3 0 m c X V v d D s s J n F 1 b 3 Q 7 U 2 V j d G l v b j E v e k l u d m F s a W R U a X B z L 0 F 1 d G 9 S Z W 1 v d m V k Q 2 9 s d W 1 u c z E u e 1 R l Y W 1 O Y W 1 l L D h 9 J n F 1 b 3 Q 7 L C Z x d W 9 0 O 1 N l Y 3 R p b 2 4 x L 3 p J b n Z h b G l k V G l w c y 9 B d X R v U m V t b 3 Z l Z E N v b H V t b n M x L n t G a X J z d E 5 h b W U s O X 0 m c X V v d D s s J n F 1 b 3 Q 7 U 2 V j d G l v b j E v e k l u d m F s a W R U a X B z L 0 F 1 d G 9 S Z W 1 v d m V k Q 2 9 s d W 1 u c z E u e 1 N 1 c m 5 h b W U s M T B 9 J n F 1 b 3 Q 7 L C Z x d W 9 0 O 1 N l Y 3 R p b 2 4 x L 3 p J b n Z h b G l k V G l w c y 9 B d X R v U m V t b 3 Z l Z E N v b H V t b n M x L n t S b 3 V u Z E 5 1 b S w x M X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k l u d m F s a W R X a W x k Y 2 F y Z H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x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W V i Y z Y 5 N D A t N j R j Z S 0 0 Y W Q y L T g 2 Z W Q t N z V k M j B k Y 2 Y 1 N j d m I i A v P j x F b n R y e S B U e X B l P S J S Z X N 1 b H R U e X B l I i B W Y W x 1 Z T 0 i c 1 R h Y m x l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6 S W 5 2 Y W x p Z F d p b G R j Y X J k c y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y 0 x N l Q x M D o 1 M T o y O C 4 z M z Y w N D A 4 W i I g L z 4 8 R W 5 0 c n k g V H l w Z T 0 i R m l s b E N v b H V t b l R 5 c G V z I i B W Y W x 1 Z T 0 i c 0 F n W U d B Z 0 V I I i A v P j x F b n R y e S B U e X B l P S J G a W x s Q 2 9 1 b n Q i I F Z h b H V l P S J s M C I g L z 4 8 R W 5 0 c n k g V H l w Z T 0 i R m l s b E N v b H V t b k 5 h b W V z I i B W Y W x 1 Z T 0 i c 1 s m c X V v d D t U a X B w Z X J J R C Z x d W 9 0 O y w m c X V v d D t G a X J z d E 5 h b W U m c X V v d D s s J n F 1 b 3 Q 7 U 3 V y b m F t Z S Z x d W 9 0 O y w m c X V v d D t S b 3 V u Z E 5 1 b S Z x d W 9 0 O y w m c X V v d D t X a W x k Y 2 F y Z C Z x d W 9 0 O y w m c X V v d D t E Y X R l V G l t Z U V u d G V y Z W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S W 5 2 Y W x p Z F d p b G R j Y X J k c y 9 B d X R v U m V t b 3 Z l Z E N v b H V t b n M x L n t U a X B w Z X J J R C w w f S Z x d W 9 0 O y w m c X V v d D t T Z W N 0 a W 9 u M S 9 6 S W 5 2 Y W x p Z F d p b G R j Y X J k c y 9 B d X R v U m V t b 3 Z l Z E N v b H V t b n M x L n t G a X J z d E 5 h b W U s M X 0 m c X V v d D s s J n F 1 b 3 Q 7 U 2 V j d G l v b j E v e k l u d m F s a W R X a W x k Y 2 F y Z H M v Q X V 0 b 1 J l b W 9 2 Z W R D b 2 x 1 b W 5 z M S 5 7 U 3 V y b m F t Z S w y f S Z x d W 9 0 O y w m c X V v d D t T Z W N 0 a W 9 u M S 9 6 S W 5 2 Y W x p Z F d p b G R j Y X J k c y 9 B d X R v U m V t b 3 Z l Z E N v b H V t b n M x L n t S b 3 V u Z E 5 1 b S w z f S Z x d W 9 0 O y w m c X V v d D t T Z W N 0 a W 9 u M S 9 6 S W 5 2 Y W x p Z F d p b G R j Y X J k c y 9 B d X R v U m V t b 3 Z l Z E N v b H V t b n M x L n t X a W x k Y 2 F y Z C w 0 f S Z x d W 9 0 O y w m c X V v d D t T Z W N 0 a W 9 u M S 9 6 S W 5 2 Y W x p Z F d p b G R j Y X J k c y 9 B d X R v U m V t b 3 Z l Z E N v b H V t b n M x L n t E Y X R l V G l t Z U V u d G V y Z W Q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e k l u d m F s a W R X a W x k Y 2 F y Z H M v Q X V 0 b 1 J l b W 9 2 Z W R D b 2 x 1 b W 5 z M S 5 7 V G l w c G V y S U Q s M H 0 m c X V v d D s s J n F 1 b 3 Q 7 U 2 V j d G l v b j E v e k l u d m F s a W R X a W x k Y 2 F y Z H M v Q X V 0 b 1 J l b W 9 2 Z W R D b 2 x 1 b W 5 z M S 5 7 R m l y c 3 R O Y W 1 l L D F 9 J n F 1 b 3 Q 7 L C Z x d W 9 0 O 1 N l Y 3 R p b 2 4 x L 3 p J b n Z h b G l k V 2 l s Z G N h c m R z L 0 F 1 d G 9 S Z W 1 v d m V k Q 2 9 s d W 1 u c z E u e 1 N 1 c m 5 h b W U s M n 0 m c X V v d D s s J n F 1 b 3 Q 7 U 2 V j d G l v b j E v e k l u d m F s a W R X a W x k Y 2 F y Z H M v Q X V 0 b 1 J l b W 9 2 Z W R D b 2 x 1 b W 5 z M S 5 7 U m 9 1 b m R O d W 0 s M 3 0 m c X V v d D s s J n F 1 b 3 Q 7 U 2 V j d G l v b j E v e k l u d m F s a W R X a W x k Y 2 F y Z H M v Q X V 0 b 1 J l b W 9 2 Z W R D b 2 x 1 b W 5 z M S 5 7 V 2 l s Z G N h c m Q s N H 0 m c X V v d D s s J n F 1 b 3 Q 7 U 2 V j d G l v b j E v e k l u d m F s a W R X a W x k Y 2 F y Z H M v Q X V 0 b 1 J l b W 9 2 Z W R D b 2 x 1 b W 5 z M S 5 7 R G F 0 Z V R p b W V F b n R l c m V k L D V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1 h d G N o Z X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x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j V m Y m E 0 N j Y t Z W R k O C 0 0 Z D Q 2 L W I x M T k t Z m Y 1 M m Y x Y j Y 5 Z m E z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T W F 0 Y 2 h l c y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y 0 x N l Q x M D o 1 M T o y N C 4 0 N j c z M j c w W i I g L z 4 8 R W 5 0 c n k g V H l w Z T 0 i R m l s b E N v b H V t b l R 5 c G V z I i B W Y W x 1 Z T 0 i c 0 F n S U N B Z 0 l D Q W d j Q 0 F n S U 1 B U V l H Q m d J R 0 J n W U d C Z 1 l B Q U F B Q U F B Q T 0 i I C 8 + P E V u d H J 5 I F R 5 c G U 9 I k Z p b G x D b 3 V u d C I g V m F s d W U 9 I m w 5 I i A v P j x F b n R y e S B U e X B l P S J G a W x s Q 2 9 s d W 1 u T m F t Z X M i I F Z h b H V l P S J z W y Z x d W 9 0 O 0 1 h d G N o S U Q m c X V v d D s s J n F 1 b 3 Q 7 V G V h b T F J R C Z x d W 9 0 O y w m c X V v d D t U Z W F t M k l E J n F 1 b 3 Q 7 L C Z x d W 9 0 O 1 R l Y W 0 x R 2 9 h b H M m c X V v d D s s J n F 1 b 3 Q 7 V G V h b T F C Z W h p b m R z J n F 1 b 3 Q 7 L C Z x d W 9 0 O 1 R l Y W 0 y R 2 9 h b H M m c X V v d D s s J n F 1 b 3 Q 7 V G V h b T J C Z W h p b m R z J n F 1 b 3 Q 7 L C Z x d W 9 0 O 1 N 0 Y X J 0 V G l t Z S Z x d W 9 0 O y w m c X V v d D t S b 3 V u Z E 5 1 b S Z x d W 9 0 O y w m c X V v d D t T d W J S b 3 V u Z C Z x d W 9 0 O y w m c X V v d D t W Z W 5 1 Z U l E J n F 1 b 3 Q 7 L C Z x d W 9 0 O 1 F 1 Y X J 0 Z X I m c X V v d D s s J n F 1 b 3 Q 7 S X N H Y W 1 l M S Z x d W 9 0 O y w m c X V v d D t N Y X R j a F l l Y X I m c X V v d D s s J n F 1 b 3 Q 7 V F Z O Z X R 3 b 3 J r J n F 1 b 3 Q 7 L C Z x d W 9 0 O 0 N v b W 1 l b n R z J n F 1 b 3 Q 7 L C Z x d W 9 0 O 0 R l Z m F 1 b H R Q b 3 d l c l N j b 3 J l J n F 1 b 3 Q 7 L C Z x d W 9 0 O 1 R l Y W 1 z L j E u V G V h b U 5 h b W U m c X V v d D s s J n F 1 b 3 Q 7 V G V h b X M u M S 5 U Z W F t T m l j a 0 5 h b W U m c X V v d D s s J n F 1 b 3 Q 7 V G V h b X M u M S 5 U Z W F t Q W J i c m V 2 J n F 1 b 3 Q 7 L C Z x d W 9 0 O 1 R l Y W 1 z L j I u V G V h b U 5 h b W U m c X V v d D s s J n F 1 b 3 Q 7 V G V h b X M u M i 5 U Z W F t T m l j a 0 5 h b W U m c X V v d D s s J n F 1 b 3 Q 7 V G V h b X M u M i 5 U Z W F t Q W J i c m V 2 J n F 1 b 3 Q 7 L C Z x d W 9 0 O 1 R l Y W 0 x U 2 N v c m U m c X V v d D s s J n F 1 b 3 Q 7 V G V h b T J T Y 2 9 y Z S Z x d W 9 0 O y w m c X V v d D t M b 3 N l c i Z x d W 9 0 O y w m c X V v d D t X a W 5 u Z X I m c X V v d D s s J n F 1 b 3 Q 7 R H J h d y Z x d W 9 0 O y w m c X V v d D t X a W 5 u Z X J U Z W F t S U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W F 0 Y 2 h l c y 9 B d X R v U m V t b 3 Z l Z E N v b H V t b n M x L n t N Y X R j a E l E L D B 9 J n F 1 b 3 Q 7 L C Z x d W 9 0 O 1 N l Y 3 R p b 2 4 x L 0 1 h d G N o Z X M v Q X V 0 b 1 J l b W 9 2 Z W R D b 2 x 1 b W 5 z M S 5 7 V G V h b T F J R C w x f S Z x d W 9 0 O y w m c X V v d D t T Z W N 0 a W 9 u M S 9 N Y X R j a G V z L 0 F 1 d G 9 S Z W 1 v d m V k Q 2 9 s d W 1 u c z E u e 1 R l Y W 0 y S U Q s M n 0 m c X V v d D s s J n F 1 b 3 Q 7 U 2 V j d G l v b j E v T W F 0 Y 2 h l c y 9 B d X R v U m V t b 3 Z l Z E N v b H V t b n M x L n t U Z W F t M U d v Y W x z L D N 9 J n F 1 b 3 Q 7 L C Z x d W 9 0 O 1 N l Y 3 R p b 2 4 x L 0 1 h d G N o Z X M v Q X V 0 b 1 J l b W 9 2 Z W R D b 2 x 1 b W 5 z M S 5 7 V G V h b T F C Z W h p b m R z L D R 9 J n F 1 b 3 Q 7 L C Z x d W 9 0 O 1 N l Y 3 R p b 2 4 x L 0 1 h d G N o Z X M v Q X V 0 b 1 J l b W 9 2 Z W R D b 2 x 1 b W 5 z M S 5 7 V G V h b T J H b 2 F s c y w 1 f S Z x d W 9 0 O y w m c X V v d D t T Z W N 0 a W 9 u M S 9 N Y X R j a G V z L 0 F 1 d G 9 S Z W 1 v d m V k Q 2 9 s d W 1 u c z E u e 1 R l Y W 0 y Q m V o a W 5 k c y w 2 f S Z x d W 9 0 O y w m c X V v d D t T Z W N 0 a W 9 u M S 9 N Y X R j a G V z L 0 F 1 d G 9 S Z W 1 v d m V k Q 2 9 s d W 1 u c z E u e 1 N 0 Y X J 0 V G l t Z S w 3 f S Z x d W 9 0 O y w m c X V v d D t T Z W N 0 a W 9 u M S 9 N Y X R j a G V z L 0 F 1 d G 9 S Z W 1 v d m V k Q 2 9 s d W 1 u c z E u e 1 J v d W 5 k T n V t L D h 9 J n F 1 b 3 Q 7 L C Z x d W 9 0 O 1 N l Y 3 R p b 2 4 x L 0 1 h d G N o Z X M v Q X V 0 b 1 J l b W 9 2 Z W R D b 2 x 1 b W 5 z M S 5 7 U 3 V i U m 9 1 b m Q s O X 0 m c X V v d D s s J n F 1 b 3 Q 7 U 2 V j d G l v b j E v T W F 0 Y 2 h l c y 9 B d X R v U m V t b 3 Z l Z E N v b H V t b n M x L n t W Z W 5 1 Z U l E L D E w f S Z x d W 9 0 O y w m c X V v d D t T Z W N 0 a W 9 u M S 9 N Y X R j a G V z L 0 F 1 d G 9 S Z W 1 v d m V k Q 2 9 s d W 1 u c z E u e 1 F 1 Y X J 0 Z X I s M T F 9 J n F 1 b 3 Q 7 L C Z x d W 9 0 O 1 N l Y 3 R p b 2 4 x L 0 1 h d G N o Z X M v Q X V 0 b 1 J l b W 9 2 Z W R D b 2 x 1 b W 5 z M S 5 7 S X N H Y W 1 l M S w x M n 0 m c X V v d D s s J n F 1 b 3 Q 7 U 2 V j d G l v b j E v T W F 0 Y 2 h l c y 9 B d X R v U m V t b 3 Z l Z E N v b H V t b n M x L n t N Y X R j a F l l Y X I s M T N 9 J n F 1 b 3 Q 7 L C Z x d W 9 0 O 1 N l Y 3 R p b 2 4 x L 0 1 h d G N o Z X M v Q X V 0 b 1 J l b W 9 2 Z W R D b 2 x 1 b W 5 z M S 5 7 V F Z O Z X R 3 b 3 J r L D E 0 f S Z x d W 9 0 O y w m c X V v d D t T Z W N 0 a W 9 u M S 9 N Y X R j a G V z L 0 F 1 d G 9 S Z W 1 v d m V k Q 2 9 s d W 1 u c z E u e 0 N v b W 1 l b n R z L D E 1 f S Z x d W 9 0 O y w m c X V v d D t T Z W N 0 a W 9 u M S 9 N Y X R j a G V z L 0 F 1 d G 9 S Z W 1 v d m V k Q 2 9 s d W 1 u c z E u e 0 R l Z m F 1 b H R Q b 3 d l c l N j b 3 J l L D E 2 f S Z x d W 9 0 O y w m c X V v d D t T Z W N 0 a W 9 u M S 9 N Y X R j a G V z L 0 F 1 d G 9 S Z W 1 v d m V k Q 2 9 s d W 1 u c z E u e 1 R l Y W 1 z L j E u V G V h b U 5 h b W U s M T d 9 J n F 1 b 3 Q 7 L C Z x d W 9 0 O 1 N l Y 3 R p b 2 4 x L 0 1 h d G N o Z X M v Q X V 0 b 1 J l b W 9 2 Z W R D b 2 x 1 b W 5 z M S 5 7 V G V h b X M u M S 5 U Z W F t T m l j a 0 5 h b W U s M T h 9 J n F 1 b 3 Q 7 L C Z x d W 9 0 O 1 N l Y 3 R p b 2 4 x L 0 1 h d G N o Z X M v Q X V 0 b 1 J l b W 9 2 Z W R D b 2 x 1 b W 5 z M S 5 7 V G V h b X M u M S 5 U Z W F t Q W J i c m V 2 L D E 5 f S Z x d W 9 0 O y w m c X V v d D t T Z W N 0 a W 9 u M S 9 N Y X R j a G V z L 0 F 1 d G 9 S Z W 1 v d m V k Q 2 9 s d W 1 u c z E u e 1 R l Y W 1 z L j I u V G V h b U 5 h b W U s M j B 9 J n F 1 b 3 Q 7 L C Z x d W 9 0 O 1 N l Y 3 R p b 2 4 x L 0 1 h d G N o Z X M v Q X V 0 b 1 J l b W 9 2 Z W R D b 2 x 1 b W 5 z M S 5 7 V G V h b X M u M i 5 U Z W F t T m l j a 0 5 h b W U s M j F 9 J n F 1 b 3 Q 7 L C Z x d W 9 0 O 1 N l Y 3 R p b 2 4 x L 0 1 h d G N o Z X M v Q X V 0 b 1 J l b W 9 2 Z W R D b 2 x 1 b W 5 z M S 5 7 V G V h b X M u M i 5 U Z W F t Q W J i c m V 2 L D I y f S Z x d W 9 0 O y w m c X V v d D t T Z W N 0 a W 9 u M S 9 N Y X R j a G V z L 0 F 1 d G 9 S Z W 1 v d m V k Q 2 9 s d W 1 u c z E u e 1 R l Y W 0 x U 2 N v c m U s M j N 9 J n F 1 b 3 Q 7 L C Z x d W 9 0 O 1 N l Y 3 R p b 2 4 x L 0 1 h d G N o Z X M v Q X V 0 b 1 J l b W 9 2 Z W R D b 2 x 1 b W 5 z M S 5 7 V G V h b T J T Y 2 9 y Z S w y N H 0 m c X V v d D s s J n F 1 b 3 Q 7 U 2 V j d G l v b j E v T W F 0 Y 2 h l c y 9 B d X R v U m V t b 3 Z l Z E N v b H V t b n M x L n t M b 3 N l c i w y N X 0 m c X V v d D s s J n F 1 b 3 Q 7 U 2 V j d G l v b j E v T W F 0 Y 2 h l c y 9 B d X R v U m V t b 3 Z l Z E N v b H V t b n M x L n t X a W 5 u Z X I s M j Z 9 J n F 1 b 3 Q 7 L C Z x d W 9 0 O 1 N l Y 3 R p b 2 4 x L 0 1 h d G N o Z X M v Q X V 0 b 1 J l b W 9 2 Z W R D b 2 x 1 b W 5 z M S 5 7 R H J h d y w y N 3 0 m c X V v d D s s J n F 1 b 3 Q 7 U 2 V j d G l v b j E v T W F 0 Y 2 h l c y 9 B d X R v U m V t b 3 Z l Z E N v b H V t b n M x L n t X a W 5 u Z X J U Z W F t S U Q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N Y X R j a G V z L 0 F 1 d G 9 S Z W 1 v d m V k Q 2 9 s d W 1 u c z E u e 0 1 h d G N o S U Q s M H 0 m c X V v d D s s J n F 1 b 3 Q 7 U 2 V j d G l v b j E v T W F 0 Y 2 h l c y 9 B d X R v U m V t b 3 Z l Z E N v b H V t b n M x L n t U Z W F t M U l E L D F 9 J n F 1 b 3 Q 7 L C Z x d W 9 0 O 1 N l Y 3 R p b 2 4 x L 0 1 h d G N o Z X M v Q X V 0 b 1 J l b W 9 2 Z W R D b 2 x 1 b W 5 z M S 5 7 V G V h b T J J R C w y f S Z x d W 9 0 O y w m c X V v d D t T Z W N 0 a W 9 u M S 9 N Y X R j a G V z L 0 F 1 d G 9 S Z W 1 v d m V k Q 2 9 s d W 1 u c z E u e 1 R l Y W 0 x R 2 9 h b H M s M 3 0 m c X V v d D s s J n F 1 b 3 Q 7 U 2 V j d G l v b j E v T W F 0 Y 2 h l c y 9 B d X R v U m V t b 3 Z l Z E N v b H V t b n M x L n t U Z W F t M U J l a G l u Z H M s N H 0 m c X V v d D s s J n F 1 b 3 Q 7 U 2 V j d G l v b j E v T W F 0 Y 2 h l c y 9 B d X R v U m V t b 3 Z l Z E N v b H V t b n M x L n t U Z W F t M k d v Y W x z L D V 9 J n F 1 b 3 Q 7 L C Z x d W 9 0 O 1 N l Y 3 R p b 2 4 x L 0 1 h d G N o Z X M v Q X V 0 b 1 J l b W 9 2 Z W R D b 2 x 1 b W 5 z M S 5 7 V G V h b T J C Z W h p b m R z L D Z 9 J n F 1 b 3 Q 7 L C Z x d W 9 0 O 1 N l Y 3 R p b 2 4 x L 0 1 h d G N o Z X M v Q X V 0 b 1 J l b W 9 2 Z W R D b 2 x 1 b W 5 z M S 5 7 U 3 R h c n R U a W 1 l L D d 9 J n F 1 b 3 Q 7 L C Z x d W 9 0 O 1 N l Y 3 R p b 2 4 x L 0 1 h d G N o Z X M v Q X V 0 b 1 J l b W 9 2 Z W R D b 2 x 1 b W 5 z M S 5 7 U m 9 1 b m R O d W 0 s O H 0 m c X V v d D s s J n F 1 b 3 Q 7 U 2 V j d G l v b j E v T W F 0 Y 2 h l c y 9 B d X R v U m V t b 3 Z l Z E N v b H V t b n M x L n t T d W J S b 3 V u Z C w 5 f S Z x d W 9 0 O y w m c X V v d D t T Z W N 0 a W 9 u M S 9 N Y X R j a G V z L 0 F 1 d G 9 S Z W 1 v d m V k Q 2 9 s d W 1 u c z E u e 1 Z l b n V l S U Q s M T B 9 J n F 1 b 3 Q 7 L C Z x d W 9 0 O 1 N l Y 3 R p b 2 4 x L 0 1 h d G N o Z X M v Q X V 0 b 1 J l b W 9 2 Z W R D b 2 x 1 b W 5 z M S 5 7 U X V h c n R l c i w x M X 0 m c X V v d D s s J n F 1 b 3 Q 7 U 2 V j d G l v b j E v T W F 0 Y 2 h l c y 9 B d X R v U m V t b 3 Z l Z E N v b H V t b n M x L n t J c 0 d h b W U x L D E y f S Z x d W 9 0 O y w m c X V v d D t T Z W N 0 a W 9 u M S 9 N Y X R j a G V z L 0 F 1 d G 9 S Z W 1 v d m V k Q 2 9 s d W 1 u c z E u e 0 1 h d G N o W W V h c i w x M 3 0 m c X V v d D s s J n F 1 b 3 Q 7 U 2 V j d G l v b j E v T W F 0 Y 2 h l c y 9 B d X R v U m V t b 3 Z l Z E N v b H V t b n M x L n t U V k 5 l d H d v c m s s M T R 9 J n F 1 b 3 Q 7 L C Z x d W 9 0 O 1 N l Y 3 R p b 2 4 x L 0 1 h d G N o Z X M v Q X V 0 b 1 J l b W 9 2 Z W R D b 2 x 1 b W 5 z M S 5 7 Q 2 9 t b W V u d H M s M T V 9 J n F 1 b 3 Q 7 L C Z x d W 9 0 O 1 N l Y 3 R p b 2 4 x L 0 1 h d G N o Z X M v Q X V 0 b 1 J l b W 9 2 Z W R D b 2 x 1 b W 5 z M S 5 7 R G V m Y X V s d F B v d 2 V y U 2 N v c m U s M T Z 9 J n F 1 b 3 Q 7 L C Z x d W 9 0 O 1 N l Y 3 R p b 2 4 x L 0 1 h d G N o Z X M v Q X V 0 b 1 J l b W 9 2 Z W R D b 2 x 1 b W 5 z M S 5 7 V G V h b X M u M S 5 U Z W F t T m F t Z S w x N 3 0 m c X V v d D s s J n F 1 b 3 Q 7 U 2 V j d G l v b j E v T W F 0 Y 2 h l c y 9 B d X R v U m V t b 3 Z l Z E N v b H V t b n M x L n t U Z W F t c y 4 x L l R l Y W 1 O a W N r T m F t Z S w x O H 0 m c X V v d D s s J n F 1 b 3 Q 7 U 2 V j d G l v b j E v T W F 0 Y 2 h l c y 9 B d X R v U m V t b 3 Z l Z E N v b H V t b n M x L n t U Z W F t c y 4 x L l R l Y W 1 B Y m J y Z X Y s M T l 9 J n F 1 b 3 Q 7 L C Z x d W 9 0 O 1 N l Y 3 R p b 2 4 x L 0 1 h d G N o Z X M v Q X V 0 b 1 J l b W 9 2 Z W R D b 2 x 1 b W 5 z M S 5 7 V G V h b X M u M i 5 U Z W F t T m F t Z S w y M H 0 m c X V v d D s s J n F 1 b 3 Q 7 U 2 V j d G l v b j E v T W F 0 Y 2 h l c y 9 B d X R v U m V t b 3 Z l Z E N v b H V t b n M x L n t U Z W F t c y 4 y L l R l Y W 1 O a W N r T m F t Z S w y M X 0 m c X V v d D s s J n F 1 b 3 Q 7 U 2 V j d G l v b j E v T W F 0 Y 2 h l c y 9 B d X R v U m V t b 3 Z l Z E N v b H V t b n M x L n t U Z W F t c y 4 y L l R l Y W 1 B Y m J y Z X Y s M j J 9 J n F 1 b 3 Q 7 L C Z x d W 9 0 O 1 N l Y 3 R p b 2 4 x L 0 1 h d G N o Z X M v Q X V 0 b 1 J l b W 9 2 Z W R D b 2 x 1 b W 5 z M S 5 7 V G V h b T F T Y 2 9 y Z S w y M 3 0 m c X V v d D s s J n F 1 b 3 Q 7 U 2 V j d G l v b j E v T W F 0 Y 2 h l c y 9 B d X R v U m V t b 3 Z l Z E N v b H V t b n M x L n t U Z W F t M l N j b 3 J l L D I 0 f S Z x d W 9 0 O y w m c X V v d D t T Z W N 0 a W 9 u M S 9 N Y X R j a G V z L 0 F 1 d G 9 S Z W 1 v d m V k Q 2 9 s d W 1 u c z E u e 0 x v c 2 V y L D I 1 f S Z x d W 9 0 O y w m c X V v d D t T Z W N 0 a W 9 u M S 9 N Y X R j a G V z L 0 F 1 d G 9 S Z W 1 v d m V k Q 2 9 s d W 1 u c z E u e 1 d p b m 5 l c i w y N n 0 m c X V v d D s s J n F 1 b 3 Q 7 U 2 V j d G l v b j E v T W F 0 Y 2 h l c y 9 B d X R v U m V t b 3 Z l Z E N v b H V t b n M x L n t E c m F 3 L D I 3 f S Z x d W 9 0 O y w m c X V v d D t T Z W N 0 a W 9 u M S 9 N Y X R j a G V z L 0 F 1 d G 9 S Z W 1 v d m V k Q 2 9 s d W 1 u c z E u e 1 d p b m 5 l c l R l Y W 1 J R C w y O H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3 J v d X B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S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Y x O G U 1 Y j g 2 L T U 3 Z j A t N G Q 0 Z C 1 i M z k 4 L W Y 2 M D Z i Z D J k M z U 2 M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0 d y b 3 V w c y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y 0 x N l Q x M D o 1 M T o x O S 4 5 N D c 5 N T E 0 W i I g L z 4 8 R W 5 0 c n k g V H l w Z T 0 i R m l s b E N v b H V t b l R 5 c G V z I i B W Y W x 1 Z T 0 i c 0 F n W U J C d 0 U 9 I i A v P j x F b n R y e S B U e X B l P S J G a W x s Q 2 9 1 b n Q i I F Z h b H V l P S J s M j U i I C 8 + P E V u d H J 5 I F R 5 c G U 9 I k Z p b G x D b 2 x 1 b W 5 O Y W 1 l c y I g V m F s d W U 9 I n N b J n F 1 b 3 Q 7 R 3 J v d X B J R C Z x d W 9 0 O y w m c X V v d D t H c m 9 1 c E 5 h b W U m c X V v d D s s J n F 1 b 3 Q 7 Q W N 0 a X Z l J n F 1 b 3 Q 7 L C Z x d W 9 0 O 0 V u d G V y Z W R E Y X R l J n F 1 b 3 Q 7 L C Z x d W 9 0 O 0 l u Y 2 x 1 Z G V J b k d y b 3 V w Q 2 h h b G x l b m d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3 J v d X B z L 0 F 1 d G 9 S Z W 1 v d m V k Q 2 9 s d W 1 u c z E u e 0 d y b 3 V w S U Q s M H 0 m c X V v d D s s J n F 1 b 3 Q 7 U 2 V j d G l v b j E v R 3 J v d X B z L 0 F 1 d G 9 S Z W 1 v d m V k Q 2 9 s d W 1 u c z E u e 0 d y b 3 V w T m F t Z S w x f S Z x d W 9 0 O y w m c X V v d D t T Z W N 0 a W 9 u M S 9 H c m 9 1 c H M v Q X V 0 b 1 J l b W 9 2 Z W R D b 2 x 1 b W 5 z M S 5 7 Q W N 0 a X Z l L D J 9 J n F 1 b 3 Q 7 L C Z x d W 9 0 O 1 N l Y 3 R p b 2 4 x L 0 d y b 3 V w c y 9 B d X R v U m V t b 3 Z l Z E N v b H V t b n M x L n t F b n R l c m V k R G F 0 Z S w z f S Z x d W 9 0 O y w m c X V v d D t T Z W N 0 a W 9 u M S 9 H c m 9 1 c H M v Q X V 0 b 1 J l b W 9 2 Z W R D b 2 x 1 b W 5 z M S 5 7 S W 5 j b H V k Z U l u R 3 J v d X B D a G F s b G V u Z 2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R 3 J v d X B z L 0 F 1 d G 9 S Z W 1 v d m V k Q 2 9 s d W 1 u c z E u e 0 d y b 3 V w S U Q s M H 0 m c X V v d D s s J n F 1 b 3 Q 7 U 2 V j d G l v b j E v R 3 J v d X B z L 0 F 1 d G 9 S Z W 1 v d m V k Q 2 9 s d W 1 u c z E u e 0 d y b 3 V w T m F t Z S w x f S Z x d W 9 0 O y w m c X V v d D t T Z W N 0 a W 9 u M S 9 H c m 9 1 c H M v Q X V 0 b 1 J l b W 9 2 Z W R D b 2 x 1 b W 5 z M S 5 7 Q W N 0 a X Z l L D J 9 J n F 1 b 3 Q 7 L C Z x d W 9 0 O 1 N l Y 3 R p b 2 4 x L 0 d y b 3 V w c y 9 B d X R v U m V t b 3 Z l Z E N v b H V t b n M x L n t F b n R l c m V k R G F 0 Z S w z f S Z x d W 9 0 O y w m c X V v d D t T Z W N 0 a W 9 u M S 9 H c m 9 1 c H M v Q X V 0 b 1 J l b W 9 2 Z W R D b 2 x 1 b W 5 z M S 5 7 S W 5 j b H V k Z U l u R 3 J v d X B D a G F s b G V u Z 2 U s N H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3 J v d X B N Z W 1 i Z X J z a G l w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E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m N z M 5 M G V i Y S 0 w M m M x L T R j N G Y t O T Z k M y 1 l Y j k 5 O G V i N j Y 2 M z M i I C 8 + P E V u d H J 5 I F R 5 c G U 9 I l J l c 3 V s d F R 5 c G U i I F Z h b H V l P S J z V G F i b G U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0 d y b 3 V w T W V t Y m V y c 2 h p c H M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M t M T Z U M T A 6 N T E 6 M j Q u N T Y 1 M D E w N F o i I C 8 + P E V u d H J 5 I F R 5 c G U 9 I k Z p b G x D b 2 x 1 b W 5 U e X B l c y I g V m F s d W U 9 I n N B Z 0 l D Q V F F P S I g L z 4 8 R W 5 0 c n k g V H l w Z T 0 i R m l s b E N v d W 5 0 I i B W Y W x 1 Z T 0 i b D Q y M y I g L z 4 8 R W 5 0 c n k g V H l w Z T 0 i R m l s b E N v b H V t b k 5 h b W V z I i B W Y W x 1 Z T 0 i c 1 s m c X V v d D t N Z W 1 i Z X J z a G l w S U Q m c X V v d D s s J n F 1 b 3 Q 7 R 3 J v d X B J R C Z x d W 9 0 O y w m c X V v d D t U a X B w Z X J J R C Z x d W 9 0 O y w m c X V v d D t J b m N s d W R l S W 5 H c m 9 1 c C Z x d W 9 0 O y w m c X V v d D t T Z W 5 k R 3 J v d X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c m 9 1 c E 1 l b W J l c n N o a X B z L 0 F 1 d G 9 S Z W 1 v d m V k Q 2 9 s d W 1 u c z E u e 0 1 l b W J l c n N o a X B J R C w w f S Z x d W 9 0 O y w m c X V v d D t T Z W N 0 a W 9 u M S 9 H c m 9 1 c E 1 l b W J l c n N o a X B z L 0 F 1 d G 9 S Z W 1 v d m V k Q 2 9 s d W 1 u c z E u e 0 d y b 3 V w S U Q s M X 0 m c X V v d D s s J n F 1 b 3 Q 7 U 2 V j d G l v b j E v R 3 J v d X B N Z W 1 i Z X J z a G l w c y 9 B d X R v U m V t b 3 Z l Z E N v b H V t b n M x L n t U a X B w Z X J J R C w y f S Z x d W 9 0 O y w m c X V v d D t T Z W N 0 a W 9 u M S 9 H c m 9 1 c E 1 l b W J l c n N o a X B z L 0 F 1 d G 9 S Z W 1 v d m V k Q 2 9 s d W 1 u c z E u e 0 l u Y 2 x 1 Z G V J b k d y b 3 V w L D N 9 J n F 1 b 3 Q 7 L C Z x d W 9 0 O 1 N l Y 3 R p b 2 4 x L 0 d y b 3 V w T W V t Y m V y c 2 h p c H M v Q X V 0 b 1 J l b W 9 2 Z W R D b 2 x 1 b W 5 z M S 5 7 U 2 V u Z E d y b 3 V w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d y b 3 V w T W V t Y m V y c 2 h p c H M v Q X V 0 b 1 J l b W 9 2 Z W R D b 2 x 1 b W 5 z M S 5 7 T W V t Y m V y c 2 h p c E l E L D B 9 J n F 1 b 3 Q 7 L C Z x d W 9 0 O 1 N l Y 3 R p b 2 4 x L 0 d y b 3 V w T W V t Y m V y c 2 h p c H M v Q X V 0 b 1 J l b W 9 2 Z W R D b 2 x 1 b W 5 z M S 5 7 R 3 J v d X B J R C w x f S Z x d W 9 0 O y w m c X V v d D t T Z W N 0 a W 9 u M S 9 H c m 9 1 c E 1 l b W J l c n N o a X B z L 0 F 1 d G 9 S Z W 1 v d m V k Q 2 9 s d W 1 u c z E u e 1 R p c H B l c k l E L D J 9 J n F 1 b 3 Q 7 L C Z x d W 9 0 O 1 N l Y 3 R p b 2 4 x L 0 d y b 3 V w T W V t Y m V y c 2 h p c H M v Q X V 0 b 1 J l b W 9 2 Z W R D b 2 x 1 b W 5 z M S 5 7 S W 5 j b H V k Z U l u R 3 J v d X A s M 3 0 m c X V v d D s s J n F 1 b 3 Q 7 U 2 V j d G l v b j E v R 3 J v d X B N Z W 1 i Z X J z a G l w c y 9 B d X R v U m V t b 3 Z l Z E N v b H V t b n M x L n t T Z W 5 k R 3 J v d X A s N H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m 9 1 b m R U a X B z P C 9 J d G V t U G F 0 a D 4 8 L 0 l 0 Z W 1 M b 2 N h d G l v b j 4 8 U 3 R h Y m x l R W 5 0 c m l l c z 4 8 R W 5 0 c n k g V H l w Z T 0 i T m F 2 a W d h d G l v b l N 0 Z X B O Y W 1 l I i B W Y W x 1 Z T 0 i c 0 5 h d m l n Y X R p b 2 4 i I C 8 + P E V u d H J 5 I F R 5 c G U 9 I k Z p b G x F b m F i b G V k I i B W Y W x 1 Z T 0 i b D E i I C 8 + P E V u d H J 5 I F R 5 c G U 9 I k Z p b G x l Z E N v b X B s Z X R l U m V z d W x 0 V G 9 X b 3 J r c 2 h l Z X Q i I F Z h b H V l P S J s M S I g L z 4 8 R W 5 0 c n k g V H l w Z T 0 i S X N Q c m l 2 Y X R l I i B W Y W x 1 Z T 0 i b D A i I C 8 + P E V u d H J 5 I F R 5 c G U 9 I l F 1 Z X J 5 S U Q i I F Z h b H V l P S J z M j I 4 N W I 4 Y m Q t M D R m M C 0 0 M z J j L T g 3 M 2 E t M W U 0 M m U z N z V k O W R j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V G F y Z 2 V 0 I i B W Y W x 1 Z T 0 i c 1 J v d W 5 k V G l w c y I g L z 4 8 R W 5 0 c n k g V H l w Z T 0 i R m l s b F R v R G F 0 Y U 1 v Z G V s R W 5 h Y m x l Z C I g V m F s d W U 9 I m w w I i A v P j x F b n R y e S B U e X B l P S J G a W x s T 2 J q Z W N 0 V H l w Z S I g V m F s d W U 9 I n N U Y W J s Z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y 0 x N l Q x M D o 1 M T o y N C 4 0 O D M w O D Q 1 W i I g L z 4 8 R W 5 0 c n k g V H l w Z T 0 i R m l s b E N v b H V t b l R 5 c G V z I i B W Y W x 1 Z T 0 i c 0 F n S U N B U U l D Q n d F Q k J n R U h B U W N D Q W d Z R 0 J n W T 0 i I C 8 + P E V u d H J 5 I F R 5 c G U 9 I k Z p b G x D b 3 V u d C I g V m F s d W U 9 I m w x O T A i I C 8 + P E V u d H J 5 I F R 5 c G U 9 I k Z p b G x D b 2 x 1 b W 5 O Y W 1 l c y I g V m F s d W U 9 I n N b J n F 1 b 3 Q 7 U m 9 1 b m R U a X B J R C Z x d W 9 0 O y w m c X V v d D t U a X B w Z X J J R C Z x d W 9 0 O y w m c X V v d D t S b 3 V u Z E 5 1 b S Z x d W 9 0 O y w m c X V v d D t X a W x k Y 2 F y Z C Z x d W 9 0 O y w m c X V v d D t I b 3 R U a X B U Z W F t S U Q m c X V v d D s s J n F 1 b 3 Q 7 V G 9 0 Y W x Q b 2 l u d H N H Y W 1 l M S Z x d W 9 0 O y w m c X V v d D t E Y X R l V G l t Z U V u d G V y Z W Q m c X V v d D s s J n F 1 b 3 Q 7 V G l w c 0 V u d G V y Z W Q m c X V v d D s s J n F 1 b 3 Q 7 U m F u Z G 9 t V G l w c y Z x d W 9 0 O y w m c X V v d D t S Z W N l a X Z l Z F R p c E V t Y W l s R n J v b S Z x d W 9 0 O y w m c X V v d D t S Z W N l a X B 0 U m V x d W V z d G V k J n F 1 b 3 Q 7 L C Z x d W 9 0 O 1 J l Y 2 V p c H R T Z W 5 0 J n F 1 b 3 Q 7 L C Z x d W 9 0 O 0 Z 1 b G x E Z X R h a W x S Z X N 1 b H R z J n F 1 b 3 Q 7 L C Z x d W 9 0 O 0 Z 1 b G x E Z X R h a W x S Z X N 1 b H R z U 2 V u d C Z x d W 9 0 O y w m c X V v d D t T c G V j a W F s V G l w J n F 1 b 3 Q 7 L C Z x d W 9 0 O 1 N w Z W N p Y W x U a X A y J n F 1 b 3 Q 7 L C Z x d W 9 0 O 1 N w Z W N p Y W x U a X B U Z X h 0 J n F 1 b 3 Q 7 L C Z x d W 9 0 O 0 h v d F R p c F R l Y W 0 u V G V h b U 5 h b W U m c X V v d D s s J n F 1 b 3 Q 7 S G 9 0 V G l w V G V h b S 5 U Z W F t T m l j a 0 5 h b W U m c X V v d D s s J n F 1 b 3 Q 7 S G 9 0 V G l w V G V h b S 5 U Z W F t Q W J i c m V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v d W 5 k V G l w c y 9 B d X R v U m V t b 3 Z l Z E N v b H V t b n M x L n t S b 3 V u Z F R p c E l E L D B 9 J n F 1 b 3 Q 7 L C Z x d W 9 0 O 1 N l Y 3 R p b 2 4 x L 1 J v d W 5 k V G l w c y 9 B d X R v U m V t b 3 Z l Z E N v b H V t b n M x L n t U a X B w Z X J J R C w x f S Z x d W 9 0 O y w m c X V v d D t T Z W N 0 a W 9 u M S 9 S b 3 V u Z F R p c H M v Q X V 0 b 1 J l b W 9 2 Z W R D b 2 x 1 b W 5 z M S 5 7 U m 9 1 b m R O d W 0 s M n 0 m c X V v d D s s J n F 1 b 3 Q 7 U 2 V j d G l v b j E v U m 9 1 b m R U a X B z L 0 F 1 d G 9 S Z W 1 v d m V k Q 2 9 s d W 1 u c z E u e 1 d p b G R j Y X J k L D N 9 J n F 1 b 3 Q 7 L C Z x d W 9 0 O 1 N l Y 3 R p b 2 4 x L 1 J v d W 5 k V G l w c y 9 B d X R v U m V t b 3 Z l Z E N v b H V t b n M x L n t I b 3 R U a X B U Z W F t S U Q s N H 0 m c X V v d D s s J n F 1 b 3 Q 7 U 2 V j d G l v b j E v U m 9 1 b m R U a X B z L 0 F 1 d G 9 S Z W 1 v d m V k Q 2 9 s d W 1 u c z E u e 1 R v d G F s U G 9 p b n R z R 2 F t Z T E s N X 0 m c X V v d D s s J n F 1 b 3 Q 7 U 2 V j d G l v b j E v U m 9 1 b m R U a X B z L 0 F 1 d G 9 S Z W 1 v d m V k Q 2 9 s d W 1 u c z E u e 0 R h d G V U a W 1 l R W 5 0 Z X J l Z C w 2 f S Z x d W 9 0 O y w m c X V v d D t T Z W N 0 a W 9 u M S 9 S b 3 V u Z F R p c H M v Q X V 0 b 1 J l b W 9 2 Z W R D b 2 x 1 b W 5 z M S 5 7 V G l w c 0 V u d G V y Z W Q s N 3 0 m c X V v d D s s J n F 1 b 3 Q 7 U 2 V j d G l v b j E v U m 9 1 b m R U a X B z L 0 F 1 d G 9 S Z W 1 v d m V k Q 2 9 s d W 1 u c z E u e 1 J h b m R v b V R p c H M s O H 0 m c X V v d D s s J n F 1 b 3 Q 7 U 2 V j d G l v b j E v U m 9 1 b m R U a X B z L 0 F 1 d G 9 S Z W 1 v d m V k Q 2 9 s d W 1 u c z E u e 1 J l Y 2 V p d m V k V G l w R W 1 h a W x G c m 9 t L D l 9 J n F 1 b 3 Q 7 L C Z x d W 9 0 O 1 N l Y 3 R p b 2 4 x L 1 J v d W 5 k V G l w c y 9 B d X R v U m V t b 3 Z l Z E N v b H V t b n M x L n t S Z W N l a X B 0 U m V x d W V z d G V k L D E w f S Z x d W 9 0 O y w m c X V v d D t T Z W N 0 a W 9 u M S 9 S b 3 V u Z F R p c H M v Q X V 0 b 1 J l b W 9 2 Z W R D b 2 x 1 b W 5 z M S 5 7 U m V j Z W l w d F N l b n Q s M T F 9 J n F 1 b 3 Q 7 L C Z x d W 9 0 O 1 N l Y 3 R p b 2 4 x L 1 J v d W 5 k V G l w c y 9 B d X R v U m V t b 3 Z l Z E N v b H V t b n M x L n t G d W x s R G V 0 Y W l s U m V z d W x 0 c y w x M n 0 m c X V v d D s s J n F 1 b 3 Q 7 U 2 V j d G l v b j E v U m 9 1 b m R U a X B z L 0 F 1 d G 9 S Z W 1 v d m V k Q 2 9 s d W 1 u c z E u e 0 Z 1 b G x E Z X R h a W x S Z X N 1 b H R z U 2 V u d C w x M 3 0 m c X V v d D s s J n F 1 b 3 Q 7 U 2 V j d G l v b j E v U m 9 1 b m R U a X B z L 0 F 1 d G 9 S Z W 1 v d m V k Q 2 9 s d W 1 u c z E u e 1 N w Z W N p Y W x U a X A s M T R 9 J n F 1 b 3 Q 7 L C Z x d W 9 0 O 1 N l Y 3 R p b 2 4 x L 1 J v d W 5 k V G l w c y 9 B d X R v U m V t b 3 Z l Z E N v b H V t b n M x L n t T c G V j a W F s V G l w M i w x N X 0 m c X V v d D s s J n F 1 b 3 Q 7 U 2 V j d G l v b j E v U m 9 1 b m R U a X B z L 0 F 1 d G 9 S Z W 1 v d m V k Q 2 9 s d W 1 u c z E u e 1 N w Z W N p Y W x U a X B U Z X h 0 L D E 2 f S Z x d W 9 0 O y w m c X V v d D t T Z W N 0 a W 9 u M S 9 S b 3 V u Z F R p c H M v Q X V 0 b 1 J l b W 9 2 Z W R D b 2 x 1 b W 5 z M S 5 7 S G 9 0 V G l w V G V h b S 5 U Z W F t T m F t Z S w x N 3 0 m c X V v d D s s J n F 1 b 3 Q 7 U 2 V j d G l v b j E v U m 9 1 b m R U a X B z L 0 F 1 d G 9 S Z W 1 v d m V k Q 2 9 s d W 1 u c z E u e 0 h v d F R p c F R l Y W 0 u V G V h b U 5 p Y 2 t O Y W 1 l L D E 4 f S Z x d W 9 0 O y w m c X V v d D t T Z W N 0 a W 9 u M S 9 S b 3 V u Z F R p c H M v Q X V 0 b 1 J l b W 9 2 Z W R D b 2 x 1 b W 5 z M S 5 7 S G 9 0 V G l w V G V h b S 5 U Z W F t Q W J i c m V 2 L D E 5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U m 9 1 b m R U a X B z L 0 F 1 d G 9 S Z W 1 v d m V k Q 2 9 s d W 1 u c z E u e 1 J v d W 5 k V G l w S U Q s M H 0 m c X V v d D s s J n F 1 b 3 Q 7 U 2 V j d G l v b j E v U m 9 1 b m R U a X B z L 0 F 1 d G 9 S Z W 1 v d m V k Q 2 9 s d W 1 u c z E u e 1 R p c H B l c k l E L D F 9 J n F 1 b 3 Q 7 L C Z x d W 9 0 O 1 N l Y 3 R p b 2 4 x L 1 J v d W 5 k V G l w c y 9 B d X R v U m V t b 3 Z l Z E N v b H V t b n M x L n t S b 3 V u Z E 5 1 b S w y f S Z x d W 9 0 O y w m c X V v d D t T Z W N 0 a W 9 u M S 9 S b 3 V u Z F R p c H M v Q X V 0 b 1 J l b W 9 2 Z W R D b 2 x 1 b W 5 z M S 5 7 V 2 l s Z G N h c m Q s M 3 0 m c X V v d D s s J n F 1 b 3 Q 7 U 2 V j d G l v b j E v U m 9 1 b m R U a X B z L 0 F 1 d G 9 S Z W 1 v d m V k Q 2 9 s d W 1 u c z E u e 0 h v d F R p c F R l Y W 1 J R C w 0 f S Z x d W 9 0 O y w m c X V v d D t T Z W N 0 a W 9 u M S 9 S b 3 V u Z F R p c H M v Q X V 0 b 1 J l b W 9 2 Z W R D b 2 x 1 b W 5 z M S 5 7 V G 9 0 Y W x Q b 2 l u d H N H Y W 1 l M S w 1 f S Z x d W 9 0 O y w m c X V v d D t T Z W N 0 a W 9 u M S 9 S b 3 V u Z F R p c H M v Q X V 0 b 1 J l b W 9 2 Z W R D b 2 x 1 b W 5 z M S 5 7 R G F 0 Z V R p b W V F b n R l c m V k L D Z 9 J n F 1 b 3 Q 7 L C Z x d W 9 0 O 1 N l Y 3 R p b 2 4 x L 1 J v d W 5 k V G l w c y 9 B d X R v U m V t b 3 Z l Z E N v b H V t b n M x L n t U a X B z R W 5 0 Z X J l Z C w 3 f S Z x d W 9 0 O y w m c X V v d D t T Z W N 0 a W 9 u M S 9 S b 3 V u Z F R p c H M v Q X V 0 b 1 J l b W 9 2 Z W R D b 2 x 1 b W 5 z M S 5 7 U m F u Z G 9 t V G l w c y w 4 f S Z x d W 9 0 O y w m c X V v d D t T Z W N 0 a W 9 u M S 9 S b 3 V u Z F R p c H M v Q X V 0 b 1 J l b W 9 2 Z W R D b 2 x 1 b W 5 z M S 5 7 U m V j Z W l 2 Z W R U a X B F b W F p b E Z y b 2 0 s O X 0 m c X V v d D s s J n F 1 b 3 Q 7 U 2 V j d G l v b j E v U m 9 1 b m R U a X B z L 0 F 1 d G 9 S Z W 1 v d m V k Q 2 9 s d W 1 u c z E u e 1 J l Y 2 V p c H R S Z X F 1 Z X N 0 Z W Q s M T B 9 J n F 1 b 3 Q 7 L C Z x d W 9 0 O 1 N l Y 3 R p b 2 4 x L 1 J v d W 5 k V G l w c y 9 B d X R v U m V t b 3 Z l Z E N v b H V t b n M x L n t S Z W N l a X B 0 U 2 V u d C w x M X 0 m c X V v d D s s J n F 1 b 3 Q 7 U 2 V j d G l v b j E v U m 9 1 b m R U a X B z L 0 F 1 d G 9 S Z W 1 v d m V k Q 2 9 s d W 1 u c z E u e 0 Z 1 b G x E Z X R h a W x S Z X N 1 b H R z L D E y f S Z x d W 9 0 O y w m c X V v d D t T Z W N 0 a W 9 u M S 9 S b 3 V u Z F R p c H M v Q X V 0 b 1 J l b W 9 2 Z W R D b 2 x 1 b W 5 z M S 5 7 R n V s b E R l d G F p b F J l c 3 V s d H N T Z W 5 0 L D E z f S Z x d W 9 0 O y w m c X V v d D t T Z W N 0 a W 9 u M S 9 S b 3 V u Z F R p c H M v Q X V 0 b 1 J l b W 9 2 Z W R D b 2 x 1 b W 5 z M S 5 7 U 3 B l Y 2 l h b F R p c C w x N H 0 m c X V v d D s s J n F 1 b 3 Q 7 U 2 V j d G l v b j E v U m 9 1 b m R U a X B z L 0 F 1 d G 9 S Z W 1 v d m V k Q 2 9 s d W 1 u c z E u e 1 N w Z W N p Y W x U a X A y L D E 1 f S Z x d W 9 0 O y w m c X V v d D t T Z W N 0 a W 9 u M S 9 S b 3 V u Z F R p c H M v Q X V 0 b 1 J l b W 9 2 Z W R D b 2 x 1 b W 5 z M S 5 7 U 3 B l Y 2 l h b F R p c F R l e H Q s M T Z 9 J n F 1 b 3 Q 7 L C Z x d W 9 0 O 1 N l Y 3 R p b 2 4 x L 1 J v d W 5 k V G l w c y 9 B d X R v U m V t b 3 Z l Z E N v b H V t b n M x L n t I b 3 R U a X B U Z W F t L l R l Y W 1 O Y W 1 l L D E 3 f S Z x d W 9 0 O y w m c X V v d D t T Z W N 0 a W 9 u M S 9 S b 3 V u Z F R p c H M v Q X V 0 b 1 J l b W 9 2 Z W R D b 2 x 1 b W 5 z M S 5 7 S G 9 0 V G l w V G V h b S 5 U Z W F t T m l j a 0 5 h b W U s M T h 9 J n F 1 b 3 Q 7 L C Z x d W 9 0 O 1 N l Y 3 R p b 2 4 x L 1 J v d W 5 k V G l w c y 9 B d X R v U m V t b 3 Z l Z E N v b H V t b n M x L n t I b 3 R U a X B U Z W F t L l R l Y W 1 B Y m J y Z X Y s M T l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l Y W 1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E y N m Z m Y j E x L W J l Z D U t N D I 3 Y S 0 4 Y j Z k L T R h M m Y z Z T g 2 Z m I 4 Z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z L T E 2 V D E w O j U x O j I 0 L j g 0 O D M 5 M T d a I i A v P j x F b n R y e S B U e X B l P S J G a W x s Q 2 9 s d W 1 u V H l w Z X M i I F Z h b H V l P S J z Q W d J R 0 J n W U N B Z 0 1 H I i A v P j x F b n R y e S B U e X B l P S J G a W x s Q 2 9 1 b n Q i I F Z h b H V l P S J s M T g i I C 8 + P E V u d H J 5 I F R 5 c G U 9 I k Z p b G x D b 2 x 1 b W 5 O Y W 1 l c y I g V m F s d W U 9 I n N b J n F 1 b 3 Q 7 V G V h b U l E J n F 1 b 3 Q 7 L C Z x d W 9 0 O 1 N x d W l n Z 2 x l S U Q m c X V v d D s s J n F 1 b 3 Q 7 V G V h b U 5 h b W U m c X V v d D s s J n F 1 b 3 Q 7 V G V h b U 5 p Y 2 t O Y W 1 l J n F 1 b 3 Q 7 L C Z x d W 9 0 O 1 R l Y W 1 B Y m J y Z X Y m c X V v d D s s J n F 1 b 3 Q 7 S G 9 t Z V Z l b n V l S U Q m c X V v d D s s J n F 1 b 3 Q 7 T G F k Z G V y U G 9 z T G F z d F l l Y X I m c X V v d D s s J n F 1 b 3 Q 7 V G l w Q m l u Q 2 9 k Z S Z x d W 9 0 O y w m c X V v d D t M b 2 d v R m l s Z U 5 h b W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Z W F t c y 9 B d X R v U m V t b 3 Z l Z E N v b H V t b n M x L n t U Z W F t S U Q s M H 0 m c X V v d D s s J n F 1 b 3 Q 7 U 2 V j d G l v b j E v V G V h b X M v Q X V 0 b 1 J l b W 9 2 Z W R D b 2 x 1 b W 5 z M S 5 7 U 3 F 1 a W d n b G V J R C w x f S Z x d W 9 0 O y w m c X V v d D t T Z W N 0 a W 9 u M S 9 U Z W F t c y 9 B d X R v U m V t b 3 Z l Z E N v b H V t b n M x L n t U Z W F t T m F t Z S w y f S Z x d W 9 0 O y w m c X V v d D t T Z W N 0 a W 9 u M S 9 U Z W F t c y 9 B d X R v U m V t b 3 Z l Z E N v b H V t b n M x L n t U Z W F t T m l j a 0 5 h b W U s M 3 0 m c X V v d D s s J n F 1 b 3 Q 7 U 2 V j d G l v b j E v V G V h b X M v Q X V 0 b 1 J l b W 9 2 Z W R D b 2 x 1 b W 5 z M S 5 7 V G V h b U F i Y n J l d i w 0 f S Z x d W 9 0 O y w m c X V v d D t T Z W N 0 a W 9 u M S 9 U Z W F t c y 9 B d X R v U m V t b 3 Z l Z E N v b H V t b n M x L n t I b 2 1 l V m V u d W V J R C w 1 f S Z x d W 9 0 O y w m c X V v d D t T Z W N 0 a W 9 u M S 9 U Z W F t c y 9 B d X R v U m V t b 3 Z l Z E N v b H V t b n M x L n t M Y W R k Z X J Q b 3 N M Y X N 0 W W V h c i w 2 f S Z x d W 9 0 O y w m c X V v d D t T Z W N 0 a W 9 u M S 9 U Z W F t c y 9 B d X R v U m V t b 3 Z l Z E N v b H V t b n M x L n t U a X B C a W 5 D b 2 R l L D d 9 J n F 1 b 3 Q 7 L C Z x d W 9 0 O 1 N l Y 3 R p b 2 4 x L 1 R l Y W 1 z L 0 F 1 d G 9 S Z W 1 v d m V k Q 2 9 s d W 1 u c z E u e 0 x v Z 2 9 G a W x l T m F t Z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Z W F t c y 9 B d X R v U m V t b 3 Z l Z E N v b H V t b n M x L n t U Z W F t S U Q s M H 0 m c X V v d D s s J n F 1 b 3 Q 7 U 2 V j d G l v b j E v V G V h b X M v Q X V 0 b 1 J l b W 9 2 Z W R D b 2 x 1 b W 5 z M S 5 7 U 3 F 1 a W d n b G V J R C w x f S Z x d W 9 0 O y w m c X V v d D t T Z W N 0 a W 9 u M S 9 U Z W F t c y 9 B d X R v U m V t b 3 Z l Z E N v b H V t b n M x L n t U Z W F t T m F t Z S w y f S Z x d W 9 0 O y w m c X V v d D t T Z W N 0 a W 9 u M S 9 U Z W F t c y 9 B d X R v U m V t b 3 Z l Z E N v b H V t b n M x L n t U Z W F t T m l j a 0 5 h b W U s M 3 0 m c X V v d D s s J n F 1 b 3 Q 7 U 2 V j d G l v b j E v V G V h b X M v Q X V 0 b 1 J l b W 9 2 Z W R D b 2 x 1 b W 5 z M S 5 7 V G V h b U F i Y n J l d i w 0 f S Z x d W 9 0 O y w m c X V v d D t T Z W N 0 a W 9 u M S 9 U Z W F t c y 9 B d X R v U m V t b 3 Z l Z E N v b H V t b n M x L n t I b 2 1 l V m V u d W V J R C w 1 f S Z x d W 9 0 O y w m c X V v d D t T Z W N 0 a W 9 u M S 9 U Z W F t c y 9 B d X R v U m V t b 3 Z l Z E N v b H V t b n M x L n t M Y W R k Z X J Q b 3 N M Y X N 0 W W V h c i w 2 f S Z x d W 9 0 O y w m c X V v d D t T Z W N 0 a W 9 u M S 9 U Z W F t c y 9 B d X R v U m V t b 3 Z l Z E N v b H V t b n M x L n t U a X B C a W 5 D b 2 R l L D d 9 J n F 1 b 3 Q 7 L C Z x d W 9 0 O 1 N l Y 3 R p b 2 4 x L 1 R l Y W 1 z L 0 F 1 d G 9 S Z W 1 v d m V k Q 2 9 s d W 1 u c z E u e 0 x v Z 2 9 G a W x l T m F t Z S w 4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W Z W 5 1 Z X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T U 3 M m U x Y z I t M m I 3 M S 0 0 M G U 2 L T k 3 M z Q t M 2 E 5 M G Y 2 Z W F l Y j Q 0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y 0 x N l Q x M D o 1 M T o y N C 4 2 M z Q z N D g 3 W i I g L z 4 8 R W 5 0 c n k g V H l w Z T 0 i R m l s b E N v b H V t b l R 5 c G V z I i B W Y W x 1 Z T 0 i c 0 F n W U d C U T 0 9 I i A v P j x F b n R y e S B U e X B l P S J G a W x s Q 2 9 1 b n Q i I F Z h b H V l P S J s M j g i I C 8 + P E V u d H J 5 I F R 5 c G U 9 I k Z p b G x D b 2 x 1 b W 5 O Y W 1 l c y I g V m F s d W U 9 I n N b J n F 1 b 3 Q 7 V m V u d W V J R C Z x d W 9 0 O y w m c X V v d D t W Z W 5 1 Z U 5 h b W U m c X V v d D s s J n F 1 b 3 Q 7 V m V u d W V B Y m J y Z X Y m c X V v d D s s J n F 1 b 3 Q 7 V G F z V G l t Z U 9 m Z n N l d E h y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V l c y 9 B d X R v U m V t b 3 Z l Z E N v b H V t b n M x L n t W Z W 5 1 Z U l E L D B 9 J n F 1 b 3 Q 7 L C Z x d W 9 0 O 1 N l Y 3 R p b 2 4 x L 1 Z l b n V l c y 9 B d X R v U m V t b 3 Z l Z E N v b H V t b n M x L n t W Z W 5 1 Z U 5 h b W U s M X 0 m c X V v d D s s J n F 1 b 3 Q 7 U 2 V j d G l v b j E v V m V u d W V z L 0 F 1 d G 9 S Z W 1 v d m V k Q 2 9 s d W 1 u c z E u e 1 Z l b n V l Q W J i c m V 2 L D J 9 J n F 1 b 3 Q 7 L C Z x d W 9 0 O 1 N l Y 3 R p b 2 4 x L 1 Z l b n V l c y 9 B d X R v U m V t b 3 Z l Z E N v b H V t b n M x L n t U Y X N U a W 1 l T 2 Z m c 2 V 0 S H J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Z l b n V l c y 9 B d X R v U m V t b 3 Z l Z E N v b H V t b n M x L n t W Z W 5 1 Z U l E L D B 9 J n F 1 b 3 Q 7 L C Z x d W 9 0 O 1 N l Y 3 R p b 2 4 x L 1 Z l b n V l c y 9 B d X R v U m V t b 3 Z l Z E N v b H V t b n M x L n t W Z W 5 1 Z U 5 h b W U s M X 0 m c X V v d D s s J n F 1 b 3 Q 7 U 2 V j d G l v b j E v V m V u d W V z L 0 F 1 d G 9 S Z W 1 v d m V k Q 2 9 s d W 1 u c z E u e 1 Z l b n V l Q W J i c m V 2 L D J 9 J n F 1 b 3 Q 7 L C Z x d W 9 0 O 1 N l Y 3 R p b 2 4 x L 1 Z l b n V l c y 9 B d X R v U m V t b 3 Z l Z E N v b H V t b n M x L n t U Y X N U a W 1 l T 2 Z m c 2 V 0 S H J z L D N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p c H M 8 L 0 l 0 Z W 1 Q Y X R o P j w v S X R l b U x v Y 2 F 0 a W 9 u P j x T d G F i b G V F b n R y a W V z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Q x Y j V j O T F m L T g 5 Z D Y t N G Q x M S 1 h Z m V j L T g 0 O W M 0 O T I 1 Y 2 M z N i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E 9 i a m V j d F R 5 c G U i I F Z h b H V l P S J z Q 2 9 u b m V j d G l v b k 9 u b H k i I C 8 + P E V u d H J 5 I F R 5 c G U 9 I l J l c 3 V s d F R 5 c G U i I F Z h b H V l P S J z V G F i b G U i I C 8 + P E V u d H J 5 I F R 5 c G U 9 I k Z p b G x M Y X N 0 V X B k Y X R l Z C I g V m F s d W U 9 I m Q y M D I 1 L T A z L T E 2 V D E w O j U x O j I 0 L j c w M z Y 2 N z J a I i A v P j x F b n R y e S B U e X B l P S J G a W x s Q 2 9 s d W 1 u V H l w Z X M i I F Z h b H V l P S J z Q W d J Q 0 F n Y 0 J E Q U l D Q W d J Q 0 F n S U h B Z 3 d C Q m d Z R 0 J n W U d B Z 1 l H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V G l w S U Q m c X V v d D s s J n F 1 b 3 Q 7 V G l w c G V y S U Q m c X V v d D s s J n F 1 b 3 Q 7 T W F 0 Y 2 h J R C Z x d W 9 0 O y w m c X V v d D t U a X B w Z W R U Z W F t S U Q m c X V v d D s s J n F 1 b 3 Q 7 R G F 0 Z V R p b W V F b n R l c m V k J n F 1 b 3 Q 7 L C Z x d W 9 0 O 0 l z T G F k Z G V y V G l w J n F 1 b 3 Q 7 L C Z x d W 9 0 O 1 R p c E Z h Y 3 R v c i Z x d W 9 0 O y w m c X V v d D t N Y X R j a G V z Q W x s W W V h c n M u T W F 0 Y 2 h J R C Z x d W 9 0 O y w m c X V v d D t N Y X R j a G V z Q W x s W W V h c n M u V G V h b T F J R C Z x d W 9 0 O y w m c X V v d D t N Y X R j a G V z Q W x s W W V h c n M u V G V h b T J J R C Z x d W 9 0 O y w m c X V v d D t N Y X R j a G V z Q W x s W W V h c n M u V G V h b T F H b 2 F s c y Z x d W 9 0 O y w m c X V v d D t N Y X R j a G V z Q W x s W W V h c n M u V G V h b T F C Z W h p b m R z J n F 1 b 3 Q 7 L C Z x d W 9 0 O 0 1 h d G N o Z X N B b G x Z Z W F y c y 5 U Z W F t M k d v Y W x z J n F 1 b 3 Q 7 L C Z x d W 9 0 O 0 1 h d G N o Z X N B b G x Z Z W F y c y 5 U Z W F t M k J l a G l u Z H M m c X V v d D s s J n F 1 b 3 Q 7 T W F 0 Y 2 h l c 0 F s b F l l Y X J z L l N 0 Y X J 0 V G l t Z S Z x d W 9 0 O y w m c X V v d D t N Y X R j a G V z Q W x s W W V h c n M u U m 9 1 b m R O d W 0 m c X V v d D s s J n F 1 b 3 Q 7 T W F 0 Y 2 h l c 0 F s b F l l Y X J z L l F 1 Y X J 0 Z X I m c X V v d D s s J n F 1 b 3 Q 7 T W F 0 Y 2 h l c 0 F s b F l l Y X J z L k l z R 2 F t Z T E m c X V v d D s s J n F 1 b 3 Q 7 T W F 0 Y 2 h l c 0 F s b F l l Y X J z L k 1 h d G N o W W V h c i Z x d W 9 0 O y w m c X V v d D t U a X B w Z X J z L k Z p c n N 0 T m F t Z S Z x d W 9 0 O y w m c X V v d D t U a X B w Z X J z L l N 1 c m 5 h b W U m c X V v d D s s J n F 1 b 3 Q 7 V G l w c G V y c y 5 D b 2 1 w Y W 5 5 J n F 1 b 3 Q 7 L C Z x d W 9 0 O 1 R p c H B l c n M u R 2 V u Z G V y J n F 1 b 3 Q 7 L C Z x d W 9 0 O 1 R p c H B l c n M u U m V n a W 9 u J n F 1 b 3 Q 7 L C Z x d W 9 0 O 1 R p c H B l c n M u V G V h b U Z v b G x v d 2 V k J n F 1 b 3 Q 7 L C Z x d W 9 0 O 1 R p c H B l Z F R l Y W 1 O Y W 1 l J n F 1 b 3 Q 7 L C Z x d W 9 0 O 1 R p c H B l Z F R l Y W 1 B Y m J y Z X Y m c X V v d D t d I i A v P j x F b n R y e S B U e X B l P S J G a W x s Q 2 9 1 b n Q i I F Z h b H V l P S J s M T U 3 N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p c H M v Q X V 0 b 1 J l b W 9 2 Z W R D b 2 x 1 b W 5 z M S 5 7 V G l w S U Q s M H 0 m c X V v d D s s J n F 1 b 3 Q 7 U 2 V j d G l v b j E v V G l w c y 9 B d X R v U m V t b 3 Z l Z E N v b H V t b n M x L n t U a X B w Z X J J R C w x f S Z x d W 9 0 O y w m c X V v d D t T Z W N 0 a W 9 u M S 9 U a X B z L 0 F 1 d G 9 S Z W 1 v d m V k Q 2 9 s d W 1 u c z E u e 0 1 h d G N o S U Q s M n 0 m c X V v d D s s J n F 1 b 3 Q 7 U 2 V j d G l v b j E v V G l w c y 9 B d X R v U m V t b 3 Z l Z E N v b H V t b n M x L n t U a X B w Z W R U Z W F t S U Q s M 3 0 m c X V v d D s s J n F 1 b 3 Q 7 U 2 V j d G l v b j E v V G l w c y 9 B d X R v U m V t b 3 Z l Z E N v b H V t b n M x L n t E Y X R l V G l t Z U V u d G V y Z W Q s N H 0 m c X V v d D s s J n F 1 b 3 Q 7 U 2 V j d G l v b j E v V G l w c y 9 B d X R v U m V t b 3 Z l Z E N v b H V t b n M x L n t J c 0 x h Z G R l c l R p c C w 1 f S Z x d W 9 0 O y w m c X V v d D t T Z W N 0 a W 9 u M S 9 U a X B z L 0 F 1 d G 9 S Z W 1 v d m V k Q 2 9 s d W 1 u c z E u e 1 R p c E Z h Y 3 R v c i w 2 f S Z x d W 9 0 O y w m c X V v d D t T Z W N 0 a W 9 u M S 9 U a X B z L 0 F 1 d G 9 S Z W 1 v d m V k Q 2 9 s d W 1 u c z E u e 0 1 h d G N o Z X N B b G x Z Z W F y c y 5 N Y X R j a E l E L D d 9 J n F 1 b 3 Q 7 L C Z x d W 9 0 O 1 N l Y 3 R p b 2 4 x L 1 R p c H M v Q X V 0 b 1 J l b W 9 2 Z W R D b 2 x 1 b W 5 z M S 5 7 T W F 0 Y 2 h l c 0 F s b F l l Y X J z L l R l Y W 0 x S U Q s O H 0 m c X V v d D s s J n F 1 b 3 Q 7 U 2 V j d G l v b j E v V G l w c y 9 B d X R v U m V t b 3 Z l Z E N v b H V t b n M x L n t N Y X R j a G V z Q W x s W W V h c n M u V G V h b T J J R C w 5 f S Z x d W 9 0 O y w m c X V v d D t T Z W N 0 a W 9 u M S 9 U a X B z L 0 F 1 d G 9 S Z W 1 v d m V k Q 2 9 s d W 1 u c z E u e 0 1 h d G N o Z X N B b G x Z Z W F y c y 5 U Z W F t M U d v Y W x z L D E w f S Z x d W 9 0 O y w m c X V v d D t T Z W N 0 a W 9 u M S 9 U a X B z L 0 F 1 d G 9 S Z W 1 v d m V k Q 2 9 s d W 1 u c z E u e 0 1 h d G N o Z X N B b G x Z Z W F y c y 5 U Z W F t M U J l a G l u Z H M s M T F 9 J n F 1 b 3 Q 7 L C Z x d W 9 0 O 1 N l Y 3 R p b 2 4 x L 1 R p c H M v Q X V 0 b 1 J l b W 9 2 Z W R D b 2 x 1 b W 5 z M S 5 7 T W F 0 Y 2 h l c 0 F s b F l l Y X J z L l R l Y W 0 y R 2 9 h b H M s M T J 9 J n F 1 b 3 Q 7 L C Z x d W 9 0 O 1 N l Y 3 R p b 2 4 x L 1 R p c H M v Q X V 0 b 1 J l b W 9 2 Z W R D b 2 x 1 b W 5 z M S 5 7 T W F 0 Y 2 h l c 0 F s b F l l Y X J z L l R l Y W 0 y Q m V o a W 5 k c y w x M 3 0 m c X V v d D s s J n F 1 b 3 Q 7 U 2 V j d G l v b j E v V G l w c y 9 B d X R v U m V t b 3 Z l Z E N v b H V t b n M x L n t N Y X R j a G V z Q W x s W W V h c n M u U 3 R h c n R U a W 1 l L D E 0 f S Z x d W 9 0 O y w m c X V v d D t T Z W N 0 a W 9 u M S 9 U a X B z L 0 F 1 d G 9 S Z W 1 v d m V k Q 2 9 s d W 1 u c z E u e 0 1 h d G N o Z X N B b G x Z Z W F y c y 5 S b 3 V u Z E 5 1 b S w x N X 0 m c X V v d D s s J n F 1 b 3 Q 7 U 2 V j d G l v b j E v V G l w c y 9 B d X R v U m V t b 3 Z l Z E N v b H V t b n M x L n t N Y X R j a G V z Q W x s W W V h c n M u U X V h c n R l c i w x N n 0 m c X V v d D s s J n F 1 b 3 Q 7 U 2 V j d G l v b j E v V G l w c y 9 B d X R v U m V t b 3 Z l Z E N v b H V t b n M x L n t N Y X R j a G V z Q W x s W W V h c n M u S X N H Y W 1 l M S w x N 3 0 m c X V v d D s s J n F 1 b 3 Q 7 U 2 V j d G l v b j E v V G l w c y 9 B d X R v U m V t b 3 Z l Z E N v b H V t b n M x L n t N Y X R j a G V z Q W x s W W V h c n M u T W F 0 Y 2 h Z Z W F y L D E 4 f S Z x d W 9 0 O y w m c X V v d D t T Z W N 0 a W 9 u M S 9 U a X B z L 0 F 1 d G 9 S Z W 1 v d m V k Q 2 9 s d W 1 u c z E u e 1 R p c H B l c n M u R m l y c 3 R O Y W 1 l L D E 5 f S Z x d W 9 0 O y w m c X V v d D t T Z W N 0 a W 9 u M S 9 U a X B z L 0 F 1 d G 9 S Z W 1 v d m V k Q 2 9 s d W 1 u c z E u e 1 R p c H B l c n M u U 3 V y b m F t Z S w y M H 0 m c X V v d D s s J n F 1 b 3 Q 7 U 2 V j d G l v b j E v V G l w c y 9 B d X R v U m V t b 3 Z l Z E N v b H V t b n M x L n t U a X B w Z X J z L k N v b X B h b n k s M j F 9 J n F 1 b 3 Q 7 L C Z x d W 9 0 O 1 N l Y 3 R p b 2 4 x L 1 R p c H M v Q X V 0 b 1 J l b W 9 2 Z W R D b 2 x 1 b W 5 z M S 5 7 V G l w c G V y c y 5 H Z W 5 k Z X I s M j J 9 J n F 1 b 3 Q 7 L C Z x d W 9 0 O 1 N l Y 3 R p b 2 4 x L 1 R p c H M v Q X V 0 b 1 J l b W 9 2 Z W R D b 2 x 1 b W 5 z M S 5 7 V G l w c G V y c y 5 S Z W d p b 2 4 s M j N 9 J n F 1 b 3 Q 7 L C Z x d W 9 0 O 1 N l Y 3 R p b 2 4 x L 1 R p c H M v Q X V 0 b 1 J l b W 9 2 Z W R D b 2 x 1 b W 5 z M S 5 7 V G l w c G V y c y 5 U Z W F t R m 9 s b G 9 3 Z W Q s M j R 9 J n F 1 b 3 Q 7 L C Z x d W 9 0 O 1 N l Y 3 R p b 2 4 x L 1 R p c H M v Q X V 0 b 1 J l b W 9 2 Z W R D b 2 x 1 b W 5 z M S 5 7 V G l w c G V k V G V h b U 5 h b W U s M j V 9 J n F 1 b 3 Q 7 L C Z x d W 9 0 O 1 N l Y 3 R p b 2 4 x L 1 R p c H M v Q X V 0 b 1 J l b W 9 2 Z W R D b 2 x 1 b W 5 z M S 5 7 V G l w c G V k V G V h b U F i Y n J l d i w y N n 0 m c X V v d D t d L C Z x d W 9 0 O 0 N v b H V t b k N v d W 5 0 J n F 1 b 3 Q 7 O j I 3 L C Z x d W 9 0 O 0 t l e U N v b H V t b k 5 h b W V z J n F 1 b 3 Q 7 O l t d L C Z x d W 9 0 O 0 N v b H V t b k l k Z W 5 0 a X R p Z X M m c X V v d D s 6 W y Z x d W 9 0 O 1 N l Y 3 R p b 2 4 x L 1 R p c H M v Q X V 0 b 1 J l b W 9 2 Z W R D b 2 x 1 b W 5 z M S 5 7 V G l w S U Q s M H 0 m c X V v d D s s J n F 1 b 3 Q 7 U 2 V j d G l v b j E v V G l w c y 9 B d X R v U m V t b 3 Z l Z E N v b H V t b n M x L n t U a X B w Z X J J R C w x f S Z x d W 9 0 O y w m c X V v d D t T Z W N 0 a W 9 u M S 9 U a X B z L 0 F 1 d G 9 S Z W 1 v d m V k Q 2 9 s d W 1 u c z E u e 0 1 h d G N o S U Q s M n 0 m c X V v d D s s J n F 1 b 3 Q 7 U 2 V j d G l v b j E v V G l w c y 9 B d X R v U m V t b 3 Z l Z E N v b H V t b n M x L n t U a X B w Z W R U Z W F t S U Q s M 3 0 m c X V v d D s s J n F 1 b 3 Q 7 U 2 V j d G l v b j E v V G l w c y 9 B d X R v U m V t b 3 Z l Z E N v b H V t b n M x L n t E Y X R l V G l t Z U V u d G V y Z W Q s N H 0 m c X V v d D s s J n F 1 b 3 Q 7 U 2 V j d G l v b j E v V G l w c y 9 B d X R v U m V t b 3 Z l Z E N v b H V t b n M x L n t J c 0 x h Z G R l c l R p c C w 1 f S Z x d W 9 0 O y w m c X V v d D t T Z W N 0 a W 9 u M S 9 U a X B z L 0 F 1 d G 9 S Z W 1 v d m V k Q 2 9 s d W 1 u c z E u e 1 R p c E Z h Y 3 R v c i w 2 f S Z x d W 9 0 O y w m c X V v d D t T Z W N 0 a W 9 u M S 9 U a X B z L 0 F 1 d G 9 S Z W 1 v d m V k Q 2 9 s d W 1 u c z E u e 0 1 h d G N o Z X N B b G x Z Z W F y c y 5 N Y X R j a E l E L D d 9 J n F 1 b 3 Q 7 L C Z x d W 9 0 O 1 N l Y 3 R p b 2 4 x L 1 R p c H M v Q X V 0 b 1 J l b W 9 2 Z W R D b 2 x 1 b W 5 z M S 5 7 T W F 0 Y 2 h l c 0 F s b F l l Y X J z L l R l Y W 0 x S U Q s O H 0 m c X V v d D s s J n F 1 b 3 Q 7 U 2 V j d G l v b j E v V G l w c y 9 B d X R v U m V t b 3 Z l Z E N v b H V t b n M x L n t N Y X R j a G V z Q W x s W W V h c n M u V G V h b T J J R C w 5 f S Z x d W 9 0 O y w m c X V v d D t T Z W N 0 a W 9 u M S 9 U a X B z L 0 F 1 d G 9 S Z W 1 v d m V k Q 2 9 s d W 1 u c z E u e 0 1 h d G N o Z X N B b G x Z Z W F y c y 5 U Z W F t M U d v Y W x z L D E w f S Z x d W 9 0 O y w m c X V v d D t T Z W N 0 a W 9 u M S 9 U a X B z L 0 F 1 d G 9 S Z W 1 v d m V k Q 2 9 s d W 1 u c z E u e 0 1 h d G N o Z X N B b G x Z Z W F y c y 5 U Z W F t M U J l a G l u Z H M s M T F 9 J n F 1 b 3 Q 7 L C Z x d W 9 0 O 1 N l Y 3 R p b 2 4 x L 1 R p c H M v Q X V 0 b 1 J l b W 9 2 Z W R D b 2 x 1 b W 5 z M S 5 7 T W F 0 Y 2 h l c 0 F s b F l l Y X J z L l R l Y W 0 y R 2 9 h b H M s M T J 9 J n F 1 b 3 Q 7 L C Z x d W 9 0 O 1 N l Y 3 R p b 2 4 x L 1 R p c H M v Q X V 0 b 1 J l b W 9 2 Z W R D b 2 x 1 b W 5 z M S 5 7 T W F 0 Y 2 h l c 0 F s b F l l Y X J z L l R l Y W 0 y Q m V o a W 5 k c y w x M 3 0 m c X V v d D s s J n F 1 b 3 Q 7 U 2 V j d G l v b j E v V G l w c y 9 B d X R v U m V t b 3 Z l Z E N v b H V t b n M x L n t N Y X R j a G V z Q W x s W W V h c n M u U 3 R h c n R U a W 1 l L D E 0 f S Z x d W 9 0 O y w m c X V v d D t T Z W N 0 a W 9 u M S 9 U a X B z L 0 F 1 d G 9 S Z W 1 v d m V k Q 2 9 s d W 1 u c z E u e 0 1 h d G N o Z X N B b G x Z Z W F y c y 5 S b 3 V u Z E 5 1 b S w x N X 0 m c X V v d D s s J n F 1 b 3 Q 7 U 2 V j d G l v b j E v V G l w c y 9 B d X R v U m V t b 3 Z l Z E N v b H V t b n M x L n t N Y X R j a G V z Q W x s W W V h c n M u U X V h c n R l c i w x N n 0 m c X V v d D s s J n F 1 b 3 Q 7 U 2 V j d G l v b j E v V G l w c y 9 B d X R v U m V t b 3 Z l Z E N v b H V t b n M x L n t N Y X R j a G V z Q W x s W W V h c n M u S X N H Y W 1 l M S w x N 3 0 m c X V v d D s s J n F 1 b 3 Q 7 U 2 V j d G l v b j E v V G l w c y 9 B d X R v U m V t b 3 Z l Z E N v b H V t b n M x L n t N Y X R j a G V z Q W x s W W V h c n M u T W F 0 Y 2 h Z Z W F y L D E 4 f S Z x d W 9 0 O y w m c X V v d D t T Z W N 0 a W 9 u M S 9 U a X B z L 0 F 1 d G 9 S Z W 1 v d m V k Q 2 9 s d W 1 u c z E u e 1 R p c H B l c n M u R m l y c 3 R O Y W 1 l L D E 5 f S Z x d W 9 0 O y w m c X V v d D t T Z W N 0 a W 9 u M S 9 U a X B z L 0 F 1 d G 9 S Z W 1 v d m V k Q 2 9 s d W 1 u c z E u e 1 R p c H B l c n M u U 3 V y b m F t Z S w y M H 0 m c X V v d D s s J n F 1 b 3 Q 7 U 2 V j d G l v b j E v V G l w c y 9 B d X R v U m V t b 3 Z l Z E N v b H V t b n M x L n t U a X B w Z X J z L k N v b X B h b n k s M j F 9 J n F 1 b 3 Q 7 L C Z x d W 9 0 O 1 N l Y 3 R p b 2 4 x L 1 R p c H M v Q X V 0 b 1 J l b W 9 2 Z W R D b 2 x 1 b W 5 z M S 5 7 V G l w c G V y c y 5 H Z W 5 k Z X I s M j J 9 J n F 1 b 3 Q 7 L C Z x d W 9 0 O 1 N l Y 3 R p b 2 4 x L 1 R p c H M v Q X V 0 b 1 J l b W 9 2 Z W R D b 2 x 1 b W 5 z M S 5 7 V G l w c G V y c y 5 S Z W d p b 2 4 s M j N 9 J n F 1 b 3 Q 7 L C Z x d W 9 0 O 1 N l Y 3 R p b 2 4 x L 1 R p c H M v Q X V 0 b 1 J l b W 9 2 Z W R D b 2 x 1 b W 5 z M S 5 7 V G l w c G V y c y 5 U Z W F t R m 9 s b G 9 3 Z W Q s M j R 9 J n F 1 b 3 Q 7 L C Z x d W 9 0 O 1 N l Y 3 R p b 2 4 x L 1 R p c H M v Q X V 0 b 1 J l b W 9 2 Z W R D b 2 x 1 b W 5 z M S 5 7 V G l w c G V k V G V h b U 5 h b W U s M j V 9 J n F 1 b 3 Q 7 L C Z x d W 9 0 O 1 N l Y 3 R p b 2 4 x L 1 R p c H M v Q X V 0 b 1 J l b W 9 2 Z W R D b 2 x 1 b W 5 z M S 5 7 V G l w c G V k V G V h b U F i Y n J l d i w y N n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N w T m V 0 V X N l c n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j I z N 2 Z i N j Q t O G E 2 Y y 0 0 O D A x L W J i Y j I t Y T k 2 Z T k 1 M T U 4 Z G Q 4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y 0 x N l Q x M D o 1 M T o y N C 4 2 M D Y z M z U 2 W i I g L z 4 8 R W 5 0 c n k g V H l w Z T 0 i R m l s b E N v b H V t b l R 5 c G V z I i B W Y W x 1 Z T 0 i c 0 J n W U d C Z 1 l C Q m d Z R 0 J n R U J D Q U V D Q m d Z R 0 J n S T 0 i I C 8 + P E V u d H J 5 I F R 5 c G U 9 I k Z p b G x D b 3 V u d C I g V m F s d W U 9 I m w x M z M y I i A v P j x F b n R y e S B U e X B l P S J G a W x s Q 2 9 s d W 1 u T m F t Z X M i I F Z h b H V l P S J z W y Z x d W 9 0 O 0 l k J n F 1 b 3 Q 7 L C Z x d W 9 0 O 1 V z Z X J O Y W 1 l J n F 1 b 3 Q 7 L C Z x d W 9 0 O 0 5 v c m 1 h b G l 6 Z W R V c 2 V y T m F t Z S Z x d W 9 0 O y w m c X V v d D t F b W F p b C Z x d W 9 0 O y w m c X V v d D t O b 3 J t Y W x p e m V k R W 1 h a W w m c X V v d D s s J n F 1 b 3 Q 7 R W 1 h a W x D b 2 5 m a X J t Z W Q m c X V v d D s s J n F 1 b 3 Q 7 U G F z c 3 d v c m R I Y X N o J n F 1 b 3 Q 7 L C Z x d W 9 0 O 1 N l Y 3 V y a X R 5 U 3 R h b X A m c X V v d D s s J n F 1 b 3 Q 7 Q 2 9 u Y 3 V y c m V u Y 3 l T d G F t c C Z x d W 9 0 O y w m c X V v d D t Q a G 9 u Z U 5 1 b W J l c i Z x d W 9 0 O y w m c X V v d D t Q a G 9 u Z U 5 1 b W J l c k N v b m Z p c m 1 l Z C Z x d W 9 0 O y w m c X V v d D t U d 2 9 G Y W N 0 b 3 J F b m F i b G V k J n F 1 b 3 Q 7 L C Z x d W 9 0 O 0 x v Y 2 t v d X R F b m Q m c X V v d D s s J n F 1 b 3 Q 7 T G 9 j a 2 9 1 d E V u Y W J s Z W Q m c X V v d D s s J n F 1 b 3 Q 7 Q W N j Z X N z R m F p b G V k Q 2 9 1 b n Q m c X V v d D s s J n F 1 b 3 Q 7 R m l y c 3 R O Y W 1 l J n F 1 b 3 Q 7 L C Z x d W 9 0 O 0 x h c 3 R O Y W 1 l J n F 1 b 3 Q 7 L C Z x d W 9 0 O 0 d l b m R l c i Z x d W 9 0 O y w m c X V v d D t S Z W d p b 2 4 m c X V v d D s s J n F 1 b 3 Q 7 V G V h b V N 1 c H B v c n R l Z F 9 J R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3 B O Z X R V c 2 V y c y 9 B d X R v U m V t b 3 Z l Z E N v b H V t b n M x L n t J Z C w w f S Z x d W 9 0 O y w m c X V v d D t T Z W N 0 a W 9 u M S 9 B c 3 B O Z X R V c 2 V y c y 9 B d X R v U m V t b 3 Z l Z E N v b H V t b n M x L n t V c 2 V y T m F t Z S w x f S Z x d W 9 0 O y w m c X V v d D t T Z W N 0 a W 9 u M S 9 B c 3 B O Z X R V c 2 V y c y 9 B d X R v U m V t b 3 Z l Z E N v b H V t b n M x L n t O b 3 J t Y W x p e m V k V X N l c k 5 h b W U s M n 0 m c X V v d D s s J n F 1 b 3 Q 7 U 2 V j d G l v b j E v Q X N w T m V 0 V X N l c n M v Q X V 0 b 1 J l b W 9 2 Z W R D b 2 x 1 b W 5 z M S 5 7 R W 1 h a W w s M 3 0 m c X V v d D s s J n F 1 b 3 Q 7 U 2 V j d G l v b j E v Q X N w T m V 0 V X N l c n M v Q X V 0 b 1 J l b W 9 2 Z W R D b 2 x 1 b W 5 z M S 5 7 T m 9 y b W F s a X p l Z E V t Y W l s L D R 9 J n F 1 b 3 Q 7 L C Z x d W 9 0 O 1 N l Y 3 R p b 2 4 x L 0 F z c E 5 l d F V z Z X J z L 0 F 1 d G 9 S Z W 1 v d m V k Q 2 9 s d W 1 u c z E u e 0 V t Y W l s Q 2 9 u Z m l y b W V k L D V 9 J n F 1 b 3 Q 7 L C Z x d W 9 0 O 1 N l Y 3 R p b 2 4 x L 0 F z c E 5 l d F V z Z X J z L 0 F 1 d G 9 S Z W 1 v d m V k Q 2 9 s d W 1 u c z E u e 1 B h c 3 N 3 b 3 J k S G F z a C w 2 f S Z x d W 9 0 O y w m c X V v d D t T Z W N 0 a W 9 u M S 9 B c 3 B O Z X R V c 2 V y c y 9 B d X R v U m V t b 3 Z l Z E N v b H V t b n M x L n t T Z W N 1 c m l 0 e V N 0 Y W 1 w L D d 9 J n F 1 b 3 Q 7 L C Z x d W 9 0 O 1 N l Y 3 R p b 2 4 x L 0 F z c E 5 l d F V z Z X J z L 0 F 1 d G 9 S Z W 1 v d m V k Q 2 9 s d W 1 u c z E u e 0 N v b m N 1 c n J l b m N 5 U 3 R h b X A s O H 0 m c X V v d D s s J n F 1 b 3 Q 7 U 2 V j d G l v b j E v Q X N w T m V 0 V X N l c n M v Q X V 0 b 1 J l b W 9 2 Z W R D b 2 x 1 b W 5 z M S 5 7 U G h v b m V O d W 1 i Z X I s O X 0 m c X V v d D s s J n F 1 b 3 Q 7 U 2 V j d G l v b j E v Q X N w T m V 0 V X N l c n M v Q X V 0 b 1 J l b W 9 2 Z W R D b 2 x 1 b W 5 z M S 5 7 U G h v b m V O d W 1 i Z X J D b 2 5 m a X J t Z W Q s M T B 9 J n F 1 b 3 Q 7 L C Z x d W 9 0 O 1 N l Y 3 R p b 2 4 x L 0 F z c E 5 l d F V z Z X J z L 0 F 1 d G 9 S Z W 1 v d m V k Q 2 9 s d W 1 u c z E u e 1 R 3 b 0 Z h Y 3 R v c k V u Y W J s Z W Q s M T F 9 J n F 1 b 3 Q 7 L C Z x d W 9 0 O 1 N l Y 3 R p b 2 4 x L 0 F z c E 5 l d F V z Z X J z L 0 F 1 d G 9 S Z W 1 v d m V k Q 2 9 s d W 1 u c z E u e 0 x v Y 2 t v d X R F b m Q s M T J 9 J n F 1 b 3 Q 7 L C Z x d W 9 0 O 1 N l Y 3 R p b 2 4 x L 0 F z c E 5 l d F V z Z X J z L 0 F 1 d G 9 S Z W 1 v d m V k Q 2 9 s d W 1 u c z E u e 0 x v Y 2 t v d X R F b m F i b G V k L D E z f S Z x d W 9 0 O y w m c X V v d D t T Z W N 0 a W 9 u M S 9 B c 3 B O Z X R V c 2 V y c y 9 B d X R v U m V t b 3 Z l Z E N v b H V t b n M x L n t B Y 2 N l c 3 N G Y W l s Z W R D b 3 V u d C w x N H 0 m c X V v d D s s J n F 1 b 3 Q 7 U 2 V j d G l v b j E v Q X N w T m V 0 V X N l c n M v Q X V 0 b 1 J l b W 9 2 Z W R D b 2 x 1 b W 5 z M S 5 7 R m l y c 3 R O Y W 1 l L D E 1 f S Z x d W 9 0 O y w m c X V v d D t T Z W N 0 a W 9 u M S 9 B c 3 B O Z X R V c 2 V y c y 9 B d X R v U m V t b 3 Z l Z E N v b H V t b n M x L n t M Y X N 0 T m F t Z S w x N n 0 m c X V v d D s s J n F 1 b 3 Q 7 U 2 V j d G l v b j E v Q X N w T m V 0 V X N l c n M v Q X V 0 b 1 J l b W 9 2 Z W R D b 2 x 1 b W 5 z M S 5 7 R 2 V u Z G V y L D E 3 f S Z x d W 9 0 O y w m c X V v d D t T Z W N 0 a W 9 u M S 9 B c 3 B O Z X R V c 2 V y c y 9 B d X R v U m V t b 3 Z l Z E N v b H V t b n M x L n t S Z W d p b 2 4 s M T h 9 J n F 1 b 3 Q 7 L C Z x d W 9 0 O 1 N l Y 3 R p b 2 4 x L 0 F z c E 5 l d F V z Z X J z L 0 F 1 d G 9 S Z W 1 v d m V k Q 2 9 s d W 1 u c z E u e 1 R l Y W 1 T d X B w b 3 J 0 Z W R f S U Q s M T l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B c 3 B O Z X R V c 2 V y c y 9 B d X R v U m V t b 3 Z l Z E N v b H V t b n M x L n t J Z C w w f S Z x d W 9 0 O y w m c X V v d D t T Z W N 0 a W 9 u M S 9 B c 3 B O Z X R V c 2 V y c y 9 B d X R v U m V t b 3 Z l Z E N v b H V t b n M x L n t V c 2 V y T m F t Z S w x f S Z x d W 9 0 O y w m c X V v d D t T Z W N 0 a W 9 u M S 9 B c 3 B O Z X R V c 2 V y c y 9 B d X R v U m V t b 3 Z l Z E N v b H V t b n M x L n t O b 3 J t Y W x p e m V k V X N l c k 5 h b W U s M n 0 m c X V v d D s s J n F 1 b 3 Q 7 U 2 V j d G l v b j E v Q X N w T m V 0 V X N l c n M v Q X V 0 b 1 J l b W 9 2 Z W R D b 2 x 1 b W 5 z M S 5 7 R W 1 h a W w s M 3 0 m c X V v d D s s J n F 1 b 3 Q 7 U 2 V j d G l v b j E v Q X N w T m V 0 V X N l c n M v Q X V 0 b 1 J l b W 9 2 Z W R D b 2 x 1 b W 5 z M S 5 7 T m 9 y b W F s a X p l Z E V t Y W l s L D R 9 J n F 1 b 3 Q 7 L C Z x d W 9 0 O 1 N l Y 3 R p b 2 4 x L 0 F z c E 5 l d F V z Z X J z L 0 F 1 d G 9 S Z W 1 v d m V k Q 2 9 s d W 1 u c z E u e 0 V t Y W l s Q 2 9 u Z m l y b W V k L D V 9 J n F 1 b 3 Q 7 L C Z x d W 9 0 O 1 N l Y 3 R p b 2 4 x L 0 F z c E 5 l d F V z Z X J z L 0 F 1 d G 9 S Z W 1 v d m V k Q 2 9 s d W 1 u c z E u e 1 B h c 3 N 3 b 3 J k S G F z a C w 2 f S Z x d W 9 0 O y w m c X V v d D t T Z W N 0 a W 9 u M S 9 B c 3 B O Z X R V c 2 V y c y 9 B d X R v U m V t b 3 Z l Z E N v b H V t b n M x L n t T Z W N 1 c m l 0 e V N 0 Y W 1 w L D d 9 J n F 1 b 3 Q 7 L C Z x d W 9 0 O 1 N l Y 3 R p b 2 4 x L 0 F z c E 5 l d F V z Z X J z L 0 F 1 d G 9 S Z W 1 v d m V k Q 2 9 s d W 1 u c z E u e 0 N v b m N 1 c n J l b m N 5 U 3 R h b X A s O H 0 m c X V v d D s s J n F 1 b 3 Q 7 U 2 V j d G l v b j E v Q X N w T m V 0 V X N l c n M v Q X V 0 b 1 J l b W 9 2 Z W R D b 2 x 1 b W 5 z M S 5 7 U G h v b m V O d W 1 i Z X I s O X 0 m c X V v d D s s J n F 1 b 3 Q 7 U 2 V j d G l v b j E v Q X N w T m V 0 V X N l c n M v Q X V 0 b 1 J l b W 9 2 Z W R D b 2 x 1 b W 5 z M S 5 7 U G h v b m V O d W 1 i Z X J D b 2 5 m a X J t Z W Q s M T B 9 J n F 1 b 3 Q 7 L C Z x d W 9 0 O 1 N l Y 3 R p b 2 4 x L 0 F z c E 5 l d F V z Z X J z L 0 F 1 d G 9 S Z W 1 v d m V k Q 2 9 s d W 1 u c z E u e 1 R 3 b 0 Z h Y 3 R v c k V u Y W J s Z W Q s M T F 9 J n F 1 b 3 Q 7 L C Z x d W 9 0 O 1 N l Y 3 R p b 2 4 x L 0 F z c E 5 l d F V z Z X J z L 0 F 1 d G 9 S Z W 1 v d m V k Q 2 9 s d W 1 u c z E u e 0 x v Y 2 t v d X R F b m Q s M T J 9 J n F 1 b 3 Q 7 L C Z x d W 9 0 O 1 N l Y 3 R p b 2 4 x L 0 F z c E 5 l d F V z Z X J z L 0 F 1 d G 9 S Z W 1 v d m V k Q 2 9 s d W 1 u c z E u e 0 x v Y 2 t v d X R F b m F i b G V k L D E z f S Z x d W 9 0 O y w m c X V v d D t T Z W N 0 a W 9 u M S 9 B c 3 B O Z X R V c 2 V y c y 9 B d X R v U m V t b 3 Z l Z E N v b H V t b n M x L n t B Y 2 N l c 3 N G Y W l s Z W R D b 3 V u d C w x N H 0 m c X V v d D s s J n F 1 b 3 Q 7 U 2 V j d G l v b j E v Q X N w T m V 0 V X N l c n M v Q X V 0 b 1 J l b W 9 2 Z W R D b 2 x 1 b W 5 z M S 5 7 R m l y c 3 R O Y W 1 l L D E 1 f S Z x d W 9 0 O y w m c X V v d D t T Z W N 0 a W 9 u M S 9 B c 3 B O Z X R V c 2 V y c y 9 B d X R v U m V t b 3 Z l Z E N v b H V t b n M x L n t M Y X N 0 T m F t Z S w x N n 0 m c X V v d D s s J n F 1 b 3 Q 7 U 2 V j d G l v b j E v Q X N w T m V 0 V X N l c n M v Q X V 0 b 1 J l b W 9 2 Z W R D b 2 x 1 b W 5 z M S 5 7 R 2 V u Z G V y L D E 3 f S Z x d W 9 0 O y w m c X V v d D t T Z W N 0 a W 9 u M S 9 B c 3 B O Z X R V c 2 V y c y 9 B d X R v U m V t b 3 Z l Z E N v b H V t b n M x L n t S Z W d p b 2 4 s M T h 9 J n F 1 b 3 Q 7 L C Z x d W 9 0 O 1 N l Y 3 R p b 2 4 x L 0 F z c E 5 l d F V z Z X J z L 0 F 1 d G 9 S Z W 1 v d m V k Q 2 9 s d W 1 u c z E u e 1 R l Y W 1 T d X B w b 3 J 0 Z W R f S U Q s M T l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0 J 5 U X V h c n R l c j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5 O T M z N z I y O C 0 4 Z W M w L T Q w Z j M t O G J j O C 1 m Y T V l M m E w Z D h l Z W Y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y 0 x N l Q x M D o 1 M T o z M y 4 1 N j Q 1 M D I 5 W i I g L z 4 8 R W 5 0 c n k g V H l w Z T 0 i R m l s b E N v b H V t b l R 5 c G V z I i B W Y W x 1 Z T 0 i c 0 F n W U d E Q U l D Q W c 9 P S I g L z 4 8 R W 5 0 c n k g V H l w Z T 0 i R m l s b E N v d W 5 0 I i B W Y W x 1 Z T 0 i b D E 3 N C I g L z 4 8 R W 5 0 c n k g V H l w Z T 0 i R m l s b E N v b H V t b k 5 h b W V z I i B W Y W x 1 Z T 0 i c 1 s m c X V v d D t U a X B w Z X J J R C Z x d W 9 0 O y w m c X V v d D t G a X J z d E 5 h b W U m c X V v d D s s J n F 1 b 3 Q 7 U 3 V y b m F t Z S Z x d W 9 0 O y w m c X V v d D t R d W F y d G V y J n F 1 b 3 Q 7 L C Z x d W 9 0 O 1 R p c H N D b 3 J y Z W N 0 J n F 1 b 3 Q 7 L C Z x d W 9 0 O 0 d h b W U x R G l m Z i Z x d W 9 0 O y w m c X V v d D t O d W 1 N Y X R j a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l R p c H B p b m d S Z X N 1 b H R z Q n l R d W F y d G V y L 0 F 1 d G 9 S Z W 1 v d m V k Q 2 9 s d W 1 u c z E u e 1 R p c H B l c k l E L D B 9 J n F 1 b 3 Q 7 L C Z x d W 9 0 O 1 N l Y 3 R p b 2 4 x L 3 p U a X B w a W 5 n U m V z d W x 0 c 0 J 5 U X V h c n R l c i 9 B d X R v U m V t b 3 Z l Z E N v b H V t b n M x L n t G a X J z d E 5 h b W U s M X 0 m c X V v d D s s J n F 1 b 3 Q 7 U 2 V j d G l v b j E v e l R p c H B p b m d S Z X N 1 b H R z Q n l R d W F y d G V y L 0 F 1 d G 9 S Z W 1 v d m V k Q 2 9 s d W 1 u c z E u e 1 N 1 c m 5 h b W U s M n 0 m c X V v d D s s J n F 1 b 3 Q 7 U 2 V j d G l v b j E v e l R p c H B p b m d S Z X N 1 b H R z Q n l R d W F y d G V y L 0 F 1 d G 9 S Z W 1 v d m V k Q 2 9 s d W 1 u c z E u e 1 F 1 Y X J 0 Z X I s M 3 0 m c X V v d D s s J n F 1 b 3 Q 7 U 2 V j d G l v b j E v e l R p c H B p b m d S Z X N 1 b H R z Q n l R d W F y d G V y L 0 F 1 d G 9 S Z W 1 v d m V k Q 2 9 s d W 1 u c z E u e 1 R p c H N D b 3 J y Z W N 0 L D R 9 J n F 1 b 3 Q 7 L C Z x d W 9 0 O 1 N l Y 3 R p b 2 4 x L 3 p U a X B w a W 5 n U m V z d W x 0 c 0 J 5 U X V h c n R l c i 9 B d X R v U m V t b 3 Z l Z E N v b H V t b n M x L n t H Y W 1 l M U R p Z m Y s N X 0 m c X V v d D s s J n F 1 b 3 Q 7 U 2 V j d G l v b j E v e l R p c H B p b m d S Z X N 1 b H R z Q n l R d W F y d G V y L 0 F 1 d G 9 S Z W 1 v d m V k Q 2 9 s d W 1 u c z E u e 0 5 1 b U 1 h d G N o Z X M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e l R p c H B p b m d S Z X N 1 b H R z Q n l R d W F y d G V y L 0 F 1 d G 9 S Z W 1 v d m V k Q 2 9 s d W 1 u c z E u e 1 R p c H B l c k l E L D B 9 J n F 1 b 3 Q 7 L C Z x d W 9 0 O 1 N l Y 3 R p b 2 4 x L 3 p U a X B w a W 5 n U m V z d W x 0 c 0 J 5 U X V h c n R l c i 9 B d X R v U m V t b 3 Z l Z E N v b H V t b n M x L n t G a X J z d E 5 h b W U s M X 0 m c X V v d D s s J n F 1 b 3 Q 7 U 2 V j d G l v b j E v e l R p c H B p b m d S Z X N 1 b H R z Q n l R d W F y d G V y L 0 F 1 d G 9 S Z W 1 v d m V k Q 2 9 s d W 1 u c z E u e 1 N 1 c m 5 h b W U s M n 0 m c X V v d D s s J n F 1 b 3 Q 7 U 2 V j d G l v b j E v e l R p c H B p b m d S Z X N 1 b H R z Q n l R d W F y d G V y L 0 F 1 d G 9 S Z W 1 v d m V k Q 2 9 s d W 1 u c z E u e 1 F 1 Y X J 0 Z X I s M 3 0 m c X V v d D s s J n F 1 b 3 Q 7 U 2 V j d G l v b j E v e l R p c H B p b m d S Z X N 1 b H R z Q n l R d W F y d G V y L 0 F 1 d G 9 S Z W 1 v d m V k Q 2 9 s d W 1 u c z E u e 1 R p c H N D b 3 J y Z W N 0 L D R 9 J n F 1 b 3 Q 7 L C Z x d W 9 0 O 1 N l Y 3 R p b 2 4 x L 3 p U a X B w a W 5 n U m V z d W x 0 c 0 J 5 U X V h c n R l c i 9 B d X R v U m V t b 3 Z l Z E N v b H V t b n M x L n t H Y W 1 l M U R p Z m Y s N X 0 m c X V v d D s s J n F 1 b 3 Q 7 U 2 V j d G l v b j E v e l R p c H B p b m d S Z X N 1 b H R z Q n l R d W F y d G V y L 0 F 1 d G 9 S Z W 1 v d m V k Q 2 9 s d W 1 u c z E u e 0 5 1 b U 1 h d G N o Z X M s N n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V h b U x h Z G R l c l B v c 2 l 0 a W 9 u c y U y M C g y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y N C I g L z 4 8 R W 5 0 c n k g V H l w Z T 0 i R m l s b E V u Y W J s Z W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O F Q x M T o x M D o x O C 4 3 N D Q 5 O T Y y W i I g L z 4 8 R W 5 0 c n k g V H l w Z T 0 i R m l s b E N v b H V t b l R 5 c G V z I i B W Y W x 1 Z T 0 i c 0 F n S U N B Z 0 k 9 I i A v P j x F b n R y e S B U e X B l P S J G a W x s Q 2 9 s d W 1 u T m F t Z X M i I F Z h b H V l P S J z W y Z x d W 9 0 O 1 R l Y W 1 M Y W R k Z X J J R C Z x d W 9 0 O y w m c X V v d D t U Z W F t S U Q m c X V v d D s s J n F 1 b 3 Q 7 U m 9 1 b m R O d W 0 m c X V v d D s s J n F 1 b 3 Q 7 T G F k Z G V y U G 9 z J n F 1 b 3 Q 7 L C Z x d W 9 0 O 0 N v b X B l d G l 0 a W 9 u U G 9 p b n R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Q 1 Y 2 J j M m N k L T d j M G I t N D g 3 M C 0 5 Z W N l L T Z l N 2 R k Y T U 5 Y T Q y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J n F 1 b 3 Q 7 V G V h b U x h Z G R l c k l E J n F 1 b 3 Q 7 X S w m c X V v d D t x d W V y e V J l b G F 0 a W 9 u c 2 h p c H M m c X V v d D s 6 W 1 0 s J n F 1 b 3 Q 7 Y 2 9 s d W 1 u S W R l b n R p d G l l c y Z x d W 9 0 O z p b J n F 1 b 3 Q 7 U 2 V y d m V y L k R h d G F i Y X N l X F w v M i 9 T U U w v c G x l c 2 s t d 2 l u L T A x L m V 4 c G V l Z C 5 j b 2 0 u Y X U s O D Q 4 N D t I R l Q v Z G J v L 1 R l Y W 1 M Y W R k Z X J Q b 3 N p d G l v b n M u e 1 R l Y W 1 M Y W R k Z X J J R C w w f S Z x d W 9 0 O y w m c X V v d D t T Z X J 2 Z X I u R G F 0 Y W J h c 2 V c X C 8 y L 1 N R T C 9 w b G V z a y 1 3 a W 4 t M D E u Z X h w Z W V k L m N v b S 5 h d S w 4 N D g 0 O 0 h G V C 9 k Y m 8 v V G V h b U x h Z G R l c l B v c 2 l 0 a W 9 u c y 5 7 V G V h b U l E L D F 9 J n F 1 b 3 Q 7 L C Z x d W 9 0 O 1 N l c n Z l c i 5 E Y X R h Y m F z Z V x c L z I v U 1 F M L 3 B s Z X N r L X d p b i 0 w M S 5 l e H B l Z W Q u Y 2 9 t L m F 1 L D g 0 O D Q 7 S E Z U L 2 R i b y 9 U Z W F t T G F k Z G V y U G 9 z a X R p b 2 5 z L n t S b 3 V u Z E 5 1 b S w y f S Z x d W 9 0 O y w m c X V v d D t T Z X J 2 Z X I u R G F 0 Y W J h c 2 V c X C 8 y L 1 N R T C 9 w b G V z a y 1 3 a W 4 t M D E u Z X h w Z W V k L m N v b S 5 h d S w 4 N D g 0 O 0 h G V C 9 k Y m 8 v V G V h b U x h Z G R l c l B v c 2 l 0 a W 9 u c y 5 7 T G F k Z G V y U G 9 z L D N 9 J n F 1 b 3 Q 7 L C Z x d W 9 0 O 1 N l c n Z l c i 5 E Y X R h Y m F z Z V x c L z I v U 1 F M L 3 B s Z X N r L X d p b i 0 w M S 5 l e H B l Z W Q u Y 2 9 t L m F 1 L D g 0 O D Q 7 S E Z U L 2 R i b y 9 U Z W F t T G F k Z G V y U G 9 z a X R p b 2 5 z L n t D b 2 1 w Z X R p d G l v b l B v a W 5 0 c y w 0 f S Z x d W 9 0 O 1 0 s J n F 1 b 3 Q 7 Q 2 9 s d W 1 u Q 2 9 1 b n Q m c X V v d D s 6 N S w m c X V v d D t L Z X l D b 2 x 1 b W 5 O Y W 1 l c y Z x d W 9 0 O z p b J n F 1 b 3 Q 7 V G V h b U x h Z G R l c k l E J n F 1 b 3 Q 7 X S w m c X V v d D t D b 2 x 1 b W 5 J Z G V u d G l 0 a W V z J n F 1 b 3 Q 7 O l s m c X V v d D t T Z X J 2 Z X I u R G F 0 Y W J h c 2 V c X C 8 y L 1 N R T C 9 w b G V z a y 1 3 a W 4 t M D E u Z X h w Z W V k L m N v b S 5 h d S w 4 N D g 0 O 0 h G V C 9 k Y m 8 v V G V h b U x h Z G R l c l B v c 2 l 0 a W 9 u c y 5 7 V G V h b U x h Z G R l c k l E L D B 9 J n F 1 b 3 Q 7 L C Z x d W 9 0 O 1 N l c n Z l c i 5 E Y X R h Y m F z Z V x c L z I v U 1 F M L 3 B s Z X N r L X d p b i 0 w M S 5 l e H B l Z W Q u Y 2 9 t L m F 1 L D g 0 O D Q 7 S E Z U L 2 R i b y 9 U Z W F t T G F k Z G V y U G 9 z a X R p b 2 5 z L n t U Z W F t S U Q s M X 0 m c X V v d D s s J n F 1 b 3 Q 7 U 2 V y d m V y L k R h d G F i Y X N l X F w v M i 9 T U U w v c G x l c 2 s t d 2 l u L T A x L m V 4 c G V l Z C 5 j b 2 0 u Y X U s O D Q 4 N D t I R l Q v Z G J v L 1 R l Y W 1 M Y W R k Z X J Q b 3 N p d G l v b n M u e 1 J v d W 5 k T n V t L D J 9 J n F 1 b 3 Q 7 L C Z x d W 9 0 O 1 N l c n Z l c i 5 E Y X R h Y m F z Z V x c L z I v U 1 F M L 3 B s Z X N r L X d p b i 0 w M S 5 l e H B l Z W Q u Y 2 9 t L m F 1 L D g 0 O D Q 7 S E Z U L 2 R i b y 9 U Z W F t T G F k Z G V y U G 9 z a X R p b 2 5 z L n t M Y W R k Z X J Q b 3 M s M 3 0 m c X V v d D s s J n F 1 b 3 Q 7 U 2 V y d m V y L k R h d G F i Y X N l X F w v M i 9 T U U w v c G x l c 2 s t d 2 l u L T A x L m V 4 c G V l Z C 5 j b 2 0 u Y X U s O D Q 4 N D t I R l Q v Z G J v L 1 R l Y W 1 M Y W R k Z X J Q b 3 N p d G l v b n M u e 0 N v b X B l d G l 0 a W 9 u U G 9 p b n R z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l Y W 1 M Y W R k Z X J Q b 3 N p d G l v b n M l M j A o M y k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x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T B j Y z J j Y W Y t N 2 Q 5 M C 0 0 Y W E w L T l m Z T E t M G Q 0 Y j J m N W Q w N D E w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G V h b U x h Z G R l c l B v c 2 l 0 a W 9 u c 1 9 f M y I g L z 4 8 R W 5 0 c n k g V H l w Z T 0 i T G 9 h Z G V k V G 9 B b m F s e X N p c 1 N l c n Z p Y 2 V z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M t M T Z U M T A 6 N T E 6 M j Q u O D g 4 M D A 5 N l o i I C 8 + P E V u d H J 5 I F R 5 c G U 9 I k Z p b G x D b 2 x 1 b W 5 U e X B l c y I g V m F s d W U 9 I n N B Z 0 l D Q W d J P S I g L z 4 8 R W 5 0 c n k g V H l w Z T 0 i R m l s b E N v d W 5 0 I i B W Y W x 1 Z T 0 i b D I y I i A v P j x F b n R y e S B U e X B l P S J G a W x s Q 2 9 s d W 1 u T m F t Z X M i I F Z h b H V l P S J z W y Z x d W 9 0 O 1 R l Y W 1 M Y W R k Z X J J R C Z x d W 9 0 O y w m c X V v d D t U Z W F t S U Q m c X V v d D s s J n F 1 b 3 Q 7 U m 9 1 b m R O d W 0 m c X V v d D s s J n F 1 b 3 Q 7 T G F k Z G V y U G 9 z J n F 1 b 3 Q 7 L C Z x d W 9 0 O 0 N v b X B l d G l 0 a W 9 u U G 9 p b n R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V h b U x h Z G R l c l B v c 2 l 0 a W 9 u c y A o M y k v Q X V 0 b 1 J l b W 9 2 Z W R D b 2 x 1 b W 5 z M S 5 7 V G V h b U x h Z G R l c k l E L D B 9 J n F 1 b 3 Q 7 L C Z x d W 9 0 O 1 N l Y 3 R p b 2 4 x L 1 R l Y W 1 M Y W R k Z X J Q b 3 N p d G l v b n M g K D M p L 0 F 1 d G 9 S Z W 1 v d m V k Q 2 9 s d W 1 u c z E u e 1 R l Y W 1 J R C w x f S Z x d W 9 0 O y w m c X V v d D t T Z W N 0 a W 9 u M S 9 U Z W F t T G F k Z G V y U G 9 z a X R p b 2 5 z I C g z K S 9 B d X R v U m V t b 3 Z l Z E N v b H V t b n M x L n t S b 3 V u Z E 5 1 b S w y f S Z x d W 9 0 O y w m c X V v d D t T Z W N 0 a W 9 u M S 9 U Z W F t T G F k Z G V y U G 9 z a X R p b 2 5 z I C g z K S 9 B d X R v U m V t b 3 Z l Z E N v b H V t b n M x L n t M Y W R k Z X J Q b 3 M s M 3 0 m c X V v d D s s J n F 1 b 3 Q 7 U 2 V j d G l v b j E v V G V h b U x h Z G R l c l B v c 2 l 0 a W 9 u c y A o M y k v Q X V 0 b 1 J l b W 9 2 Z W R D b 2 x 1 b W 5 z M S 5 7 Q 2 9 t c G V 0 a X R p b 2 5 Q b 2 l u d H M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V h b U x h Z G R l c l B v c 2 l 0 a W 9 u c y A o M y k v Q X V 0 b 1 J l b W 9 2 Z W R D b 2 x 1 b W 5 z M S 5 7 V G V h b U x h Z G R l c k l E L D B 9 J n F 1 b 3 Q 7 L C Z x d W 9 0 O 1 N l Y 3 R p b 2 4 x L 1 R l Y W 1 M Y W R k Z X J Q b 3 N p d G l v b n M g K D M p L 0 F 1 d G 9 S Z W 1 v d m V k Q 2 9 s d W 1 u c z E u e 1 R l Y W 1 J R C w x f S Z x d W 9 0 O y w m c X V v d D t T Z W N 0 a W 9 u M S 9 U Z W F t T G F k Z G V y U G 9 z a X R p b 2 5 z I C g z K S 9 B d X R v U m V t b 3 Z l Z E N v b H V t b n M x L n t S b 3 V u Z E 5 1 b S w y f S Z x d W 9 0 O y w m c X V v d D t T Z W N 0 a W 9 u M S 9 U Z W F t T G F k Z G V y U G 9 z a X R p b 2 5 z I C g z K S 9 B d X R v U m V t b 3 Z l Z E N v b H V t b n M x L n t M Y W R k Z X J Q b 3 M s M 3 0 m c X V v d D s s J n F 1 b 3 Q 7 U 2 V j d G l v b j E v V G V h b U x h Z G R l c l B v c 2 l 0 a W 9 u c y A o M y k v Q X V 0 b 1 J l b W 9 2 Z W R D b 2 x 1 b W 5 z M S 5 7 Q 2 9 t c G V 0 a X R p b 2 5 Q b 2 l u d H M s N H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T W F 0 Y 2 h l c y U y M C g y K T w v S X R l b V B h d G g + P C 9 J d G V t T G 9 j Y X R p b 2 4 + P F N 0 Y W J s Z U V u d H J p Z X M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m N T c y Y 2 V l Z S 0 1 Z G M z L T Q 1 Z j k t Y W N m Y i 0 z Z j g w O W I 3 O T U w Z W E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z L T E 2 V D E w O j U x O j U 1 L j k w N D I z N j d a I i A v P j x F b n R y e S B U e X B l P S J G a W x s Q 2 9 s d W 1 u V H l w Z X M i I F Z h b H V l P S J z Q W d J Q 0 F n S U N B Z 2 N D Q W d J T U F R W U d C Z 0 k 9 I i A v P j x F b n R y e S B U e X B l P S J G a W x s Q 2 9 1 b n Q i I F Z h b H V l P S J s M j A 3 I i A v P j x F b n R y e S B U e X B l P S J G a W x s Q 2 9 s d W 1 u T m F t Z X M i I F Z h b H V l P S J z W y Z x d W 9 0 O 0 1 h d G N o S U Q m c X V v d D s s J n F 1 b 3 Q 7 V G V h b T F J R C Z x d W 9 0 O y w m c X V v d D t U Z W F t M k l E J n F 1 b 3 Q 7 L C Z x d W 9 0 O 1 R l Y W 0 x R 2 9 h b H M m c X V v d D s s J n F 1 b 3 Q 7 V G V h b T F C Z W h p b m R z J n F 1 b 3 Q 7 L C Z x d W 9 0 O 1 R l Y W 0 y R 2 9 h b H M m c X V v d D s s J n F 1 b 3 Q 7 V G V h b T J C Z W h p b m R z J n F 1 b 3 Q 7 L C Z x d W 9 0 O 1 N 0 Y X J 0 V G l t Z S Z x d W 9 0 O y w m c X V v d D t S b 3 V u Z E 5 1 b S Z x d W 9 0 O y w m c X V v d D t T d W J S b 3 V u Z C Z x d W 9 0 O y w m c X V v d D t W Z W 5 1 Z U l E J n F 1 b 3 Q 7 L C Z x d W 9 0 O 1 F 1 Y X J 0 Z X I m c X V v d D s s J n F 1 b 3 Q 7 S X N H Y W 1 l M S Z x d W 9 0 O y w m c X V v d D t N Y X R j a F l l Y X I m c X V v d D s s J n F 1 b 3 Q 7 V F Z O Z X R 3 b 3 J r J n F 1 b 3 Q 7 L C Z x d W 9 0 O 0 N v b W 1 l b n R z J n F 1 b 3 Q 7 L C Z x d W 9 0 O 0 R l Z m F 1 b H R Q b 3 d l c l N j b 3 J l J n F 1 b 3 Q 7 X S I g L z 4 8 R W 5 0 c n k g V H l w Z T 0 i T m F 2 a W d h d G l v b l N 0 Z X B O Y W 1 l I i B W Y W x 1 Z T 0 i c 0 5 h d m l n Y X R p b 2 4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Y X R j a G V z I C g y K S 9 B d X R v U m V t b 3 Z l Z E N v b H V t b n M x L n t N Y X R j a E l E L D B 9 J n F 1 b 3 Q 7 L C Z x d W 9 0 O 1 N l Y 3 R p b 2 4 x L 0 1 h d G N o Z X M g K D I p L 0 F 1 d G 9 S Z W 1 v d m V k Q 2 9 s d W 1 u c z E u e 1 R l Y W 0 x S U Q s M X 0 m c X V v d D s s J n F 1 b 3 Q 7 U 2 V j d G l v b j E v T W F 0 Y 2 h l c y A o M i k v Q X V 0 b 1 J l b W 9 2 Z W R D b 2 x 1 b W 5 z M S 5 7 V G V h b T J J R C w y f S Z x d W 9 0 O y w m c X V v d D t T Z W N 0 a W 9 u M S 9 N Y X R j a G V z I C g y K S 9 B d X R v U m V t b 3 Z l Z E N v b H V t b n M x L n t U Z W F t M U d v Y W x z L D N 9 J n F 1 b 3 Q 7 L C Z x d W 9 0 O 1 N l Y 3 R p b 2 4 x L 0 1 h d G N o Z X M g K D I p L 0 F 1 d G 9 S Z W 1 v d m V k Q 2 9 s d W 1 u c z E u e 1 R l Y W 0 x Q m V o a W 5 k c y w 0 f S Z x d W 9 0 O y w m c X V v d D t T Z W N 0 a W 9 u M S 9 N Y X R j a G V z I C g y K S 9 B d X R v U m V t b 3 Z l Z E N v b H V t b n M x L n t U Z W F t M k d v Y W x z L D V 9 J n F 1 b 3 Q 7 L C Z x d W 9 0 O 1 N l Y 3 R p b 2 4 x L 0 1 h d G N o Z X M g K D I p L 0 F 1 d G 9 S Z W 1 v d m V k Q 2 9 s d W 1 u c z E u e 1 R l Y W 0 y Q m V o a W 5 k c y w 2 f S Z x d W 9 0 O y w m c X V v d D t T Z W N 0 a W 9 u M S 9 N Y X R j a G V z I C g y K S 9 B d X R v U m V t b 3 Z l Z E N v b H V t b n M x L n t T d G F y d F R p b W U s N 3 0 m c X V v d D s s J n F 1 b 3 Q 7 U 2 V j d G l v b j E v T W F 0 Y 2 h l c y A o M i k v Q X V 0 b 1 J l b W 9 2 Z W R D b 2 x 1 b W 5 z M S 5 7 U m 9 1 b m R O d W 0 s O H 0 m c X V v d D s s J n F 1 b 3 Q 7 U 2 V j d G l v b j E v T W F 0 Y 2 h l c y A o M i k v Q X V 0 b 1 J l b W 9 2 Z W R D b 2 x 1 b W 5 z M S 5 7 U 3 V i U m 9 1 b m Q s O X 0 m c X V v d D s s J n F 1 b 3 Q 7 U 2 V j d G l v b j E v T W F 0 Y 2 h l c y A o M i k v Q X V 0 b 1 J l b W 9 2 Z W R D b 2 x 1 b W 5 z M S 5 7 V m V u d W V J R C w x M H 0 m c X V v d D s s J n F 1 b 3 Q 7 U 2 V j d G l v b j E v T W F 0 Y 2 h l c y A o M i k v Q X V 0 b 1 J l b W 9 2 Z W R D b 2 x 1 b W 5 z M S 5 7 U X V h c n R l c i w x M X 0 m c X V v d D s s J n F 1 b 3 Q 7 U 2 V j d G l v b j E v T W F 0 Y 2 h l c y A o M i k v Q X V 0 b 1 J l b W 9 2 Z W R D b 2 x 1 b W 5 z M S 5 7 S X N H Y W 1 l M S w x M n 0 m c X V v d D s s J n F 1 b 3 Q 7 U 2 V j d G l v b j E v T W F 0 Y 2 h l c y A o M i k v Q X V 0 b 1 J l b W 9 2 Z W R D b 2 x 1 b W 5 z M S 5 7 T W F 0 Y 2 h Z Z W F y L D E z f S Z x d W 9 0 O y w m c X V v d D t T Z W N 0 a W 9 u M S 9 N Y X R j a G V z I C g y K S 9 B d X R v U m V t b 3 Z l Z E N v b H V t b n M x L n t U V k 5 l d H d v c m s s M T R 9 J n F 1 b 3 Q 7 L C Z x d W 9 0 O 1 N l Y 3 R p b 2 4 x L 0 1 h d G N o Z X M g K D I p L 0 F 1 d G 9 S Z W 1 v d m V k Q 2 9 s d W 1 u c z E u e 0 N v b W 1 l b n R z L D E 1 f S Z x d W 9 0 O y w m c X V v d D t T Z W N 0 a W 9 u M S 9 N Y X R j a G V z I C g y K S 9 B d X R v U m V t b 3 Z l Z E N v b H V t b n M x L n t E Z W Z h d W x 0 U G 9 3 Z X J T Y 2 9 y Z S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1 h d G N o Z X M g K D I p L 0 F 1 d G 9 S Z W 1 v d m V k Q 2 9 s d W 1 u c z E u e 0 1 h d G N o S U Q s M H 0 m c X V v d D s s J n F 1 b 3 Q 7 U 2 V j d G l v b j E v T W F 0 Y 2 h l c y A o M i k v Q X V 0 b 1 J l b W 9 2 Z W R D b 2 x 1 b W 5 z M S 5 7 V G V h b T F J R C w x f S Z x d W 9 0 O y w m c X V v d D t T Z W N 0 a W 9 u M S 9 N Y X R j a G V z I C g y K S 9 B d X R v U m V t b 3 Z l Z E N v b H V t b n M x L n t U Z W F t M k l E L D J 9 J n F 1 b 3 Q 7 L C Z x d W 9 0 O 1 N l Y 3 R p b 2 4 x L 0 1 h d G N o Z X M g K D I p L 0 F 1 d G 9 S Z W 1 v d m V k Q 2 9 s d W 1 u c z E u e 1 R l Y W 0 x R 2 9 h b H M s M 3 0 m c X V v d D s s J n F 1 b 3 Q 7 U 2 V j d G l v b j E v T W F 0 Y 2 h l c y A o M i k v Q X V 0 b 1 J l b W 9 2 Z W R D b 2 x 1 b W 5 z M S 5 7 V G V h b T F C Z W h p b m R z L D R 9 J n F 1 b 3 Q 7 L C Z x d W 9 0 O 1 N l Y 3 R p b 2 4 x L 0 1 h d G N o Z X M g K D I p L 0 F 1 d G 9 S Z W 1 v d m V k Q 2 9 s d W 1 u c z E u e 1 R l Y W 0 y R 2 9 h b H M s N X 0 m c X V v d D s s J n F 1 b 3 Q 7 U 2 V j d G l v b j E v T W F 0 Y 2 h l c y A o M i k v Q X V 0 b 1 J l b W 9 2 Z W R D b 2 x 1 b W 5 z M S 5 7 V G V h b T J C Z W h p b m R z L D Z 9 J n F 1 b 3 Q 7 L C Z x d W 9 0 O 1 N l Y 3 R p b 2 4 x L 0 1 h d G N o Z X M g K D I p L 0 F 1 d G 9 S Z W 1 v d m V k Q 2 9 s d W 1 u c z E u e 1 N 0 Y X J 0 V G l t Z S w 3 f S Z x d W 9 0 O y w m c X V v d D t T Z W N 0 a W 9 u M S 9 N Y X R j a G V z I C g y K S 9 B d X R v U m V t b 3 Z l Z E N v b H V t b n M x L n t S b 3 V u Z E 5 1 b S w 4 f S Z x d W 9 0 O y w m c X V v d D t T Z W N 0 a W 9 u M S 9 N Y X R j a G V z I C g y K S 9 B d X R v U m V t b 3 Z l Z E N v b H V t b n M x L n t T d W J S b 3 V u Z C w 5 f S Z x d W 9 0 O y w m c X V v d D t T Z W N 0 a W 9 u M S 9 N Y X R j a G V z I C g y K S 9 B d X R v U m V t b 3 Z l Z E N v b H V t b n M x L n t W Z W 5 1 Z U l E L D E w f S Z x d W 9 0 O y w m c X V v d D t T Z W N 0 a W 9 u M S 9 N Y X R j a G V z I C g y K S 9 B d X R v U m V t b 3 Z l Z E N v b H V t b n M x L n t R d W F y d G V y L D E x f S Z x d W 9 0 O y w m c X V v d D t T Z W N 0 a W 9 u M S 9 N Y X R j a G V z I C g y K S 9 B d X R v U m V t b 3 Z l Z E N v b H V t b n M x L n t J c 0 d h b W U x L D E y f S Z x d W 9 0 O y w m c X V v d D t T Z W N 0 a W 9 u M S 9 N Y X R j a G V z I C g y K S 9 B d X R v U m V t b 3 Z l Z E N v b H V t b n M x L n t N Y X R j a F l l Y X I s M T N 9 J n F 1 b 3 Q 7 L C Z x d W 9 0 O 1 N l Y 3 R p b 2 4 x L 0 1 h d G N o Z X M g K D I p L 0 F 1 d G 9 S Z W 1 v d m V k Q 2 9 s d W 1 u c z E u e 1 R W T m V 0 d 2 9 y a y w x N H 0 m c X V v d D s s J n F 1 b 3 Q 7 U 2 V j d G l v b j E v T W F 0 Y 2 h l c y A o M i k v Q X V 0 b 1 J l b W 9 2 Z W R D b 2 x 1 b W 5 z M S 5 7 Q 2 9 t b W V u d H M s M T V 9 J n F 1 b 3 Q 7 L C Z x d W 9 0 O 1 N l Y 3 R p b 2 4 x L 0 1 h d G N o Z X M g K D I p L 0 F 1 d G 9 S Z W 1 v d m V k Q 2 9 s d W 1 u c z E u e 0 R l Z m F 1 b H R Q b 3 d l c l N j b 3 J l L D E 2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C e V R l Y W 1 G b 2 x s b 3 d l Z D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x I i A v P j x F b n R y e S B U e X B l P S J J c 1 B y a X Z h d G U i I F Z h b H V l P S J s M C I g L z 4 8 R W 5 0 c n k g V H l w Z T 0 i U X V l c n l J R C I g V m F s d W U 9 I n N j M 2 Q 5 M z h h M C 0 1 N D c 1 L T Q y Z T E t O W M w N C 1 j Z W I 5 O T d m M D Z j M z k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y 0 x N l Q x M D o 1 M T o x M y 4 2 N T U 2 N j E z W i I g L z 4 8 R W 5 0 c n k g V H l w Z T 0 i R m l s b E N v b H V t b l R 5 c G V z I i B W Y W x 1 Z T 0 i c 0 R 3 S U c i I C 8 + P E V u d H J 5 I F R 5 c G U 9 I k Z p b G x D b 3 V u d C I g V m F s d W U 9 I m w x N y I g L z 4 8 R W 5 0 c n k g V H l w Z T 0 i R m l s b E N v b H V t b k 5 h b W V z I i B W Y W x 1 Z T 0 i c 1 s m c X V v d D t I a X R S Y X R l J n F 1 b 3 Q 7 L C Z x d W 9 0 O 0 5 1 b V R p c H B l c n M m c X V v d D s s J n F 1 b 3 Q 7 V G V h b U 5 h b W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Q n l U Z W F t R m 9 s b G 9 3 Z W Q u e 0 h p d F J h d G U s M H 0 m c X V v d D s s J n F 1 b 3 Q 7 U 2 V y d m V y L k R h d G F i Y X N l X F w v M i 9 T U U w v c G x l c 2 s t d 2 l u L T A x L m V 4 c G V l Z C 5 j b 2 0 u Y X U s O D Q 4 N D t I R l Q v Z G J v L 3 p U a X B w a W 5 n U m V z d W x 0 c 0 J 5 V G V h b U Z v b G x v d 2 V k L n t O d W 1 U a X B w Z X J z L D F 9 J n F 1 b 3 Q 7 L C Z x d W 9 0 O 1 N l c n Z l c i 5 E Y X R h Y m F z Z V x c L z I v U 1 F M L 3 B s Z X N r L X d p b i 0 w M S 5 l e H B l Z W Q u Y 2 9 t L m F 1 L D g 0 O D Q 7 S E Z U L 2 R i b y 9 6 V G l w c G l u Z 1 J l c 3 V s d H N C e V R l Y W 1 G b 2 x s b 3 d l Z C 5 7 V G V h b U 5 h b W U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y d m V y L k R h d G F i Y X N l X F w v M i 9 T U U w v c G x l c 2 s t d 2 l u L T A x L m V 4 c G V l Z C 5 j b 2 0 u Y X U s O D Q 4 N D t I R l Q v Z G J v L 3 p U a X B w a W 5 n U m V z d W x 0 c 0 J 5 V G V h b U Z v b G x v d 2 V k L n t I a X R S Y X R l L D B 9 J n F 1 b 3 Q 7 L C Z x d W 9 0 O 1 N l c n Z l c i 5 E Y X R h Y m F z Z V x c L z I v U 1 F M L 3 B s Z X N r L X d p b i 0 w M S 5 l e H B l Z W Q u Y 2 9 t L m F 1 L D g 0 O D Q 7 S E Z U L 2 R i b y 9 6 V G l w c G l u Z 1 J l c 3 V s d H N C e V R l Y W 1 G b 2 x s b 3 d l Z C 5 7 T n V t V G l w c G V y c y w x f S Z x d W 9 0 O y w m c X V v d D t T Z X J 2 Z X I u R G F 0 Y W J h c 2 V c X C 8 y L 1 N R T C 9 w b G V z a y 1 3 a W 4 t M D E u Z X h w Z W V k L m N v b S 5 h d S w 4 N D g 0 O 0 h G V C 9 k Y m 8 v e l R p c H B p b m d S Z X N 1 b H R z Q n l U Z W F t R m 9 s b G 9 3 Z W Q u e 1 R l Y W 1 O Y W 1 l L D J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0 J 5 U m V n a W 9 u P C 9 J d G V t U G F 0 a D 4 8 L 0 l 0 Z W 1 M b 2 N h d G l v b j 4 8 U 3 R h Y m x l R W 5 0 c m l l c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2 V m O W V m N D U 1 L W U 3 M j A t N D Z l Z i 0 5 M 2 E 5 L W I 5 M D g 0 N 2 I x O D V k Y i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J 1 Z m Z l c k 5 l e H R S Z W Z y Z X N o I i B W Y W x 1 Z T 0 i b D E i I C 8 + P E V u d H J 5 I F R 5 c G U 9 I k 5 h d m l n Y X R p b 2 5 T d G V w T m F t Z S I g V m F s d W U 9 I n N O Y X Z p Z 2 F 0 a W 9 u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z L T E 2 V D E w O j U x O j E z L j Y 2 M z Y 5 M D V a I i A v P j x F b n R y e S B U e X B l P S J G a W x s Q 2 9 s d W 1 u V H l w Z X M i I F Z h b H V l P S J z R H d J R y I g L z 4 8 R W 5 0 c n k g V H l w Z T 0 i R m l s b E N v d W 5 0 I i B W Y W x 1 Z T 0 i b D I i I C 8 + P E V u d H J 5 I F R 5 c G U 9 I k Z p b G x D b 2 x 1 b W 5 O Y W 1 l c y I g V m F s d W U 9 I n N b J n F 1 b 3 Q 7 S G l 0 U m F 0 Z S Z x d W 9 0 O y w m c X V v d D t O d W 1 U a X B w Z X J z J n F 1 b 3 Q 7 L C Z x d W 9 0 O 1 J l Z 2 l v b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C e V J l Z 2 l v b i 5 7 S G l 0 U m F 0 Z S w w f S Z x d W 9 0 O y w m c X V v d D t T Z X J 2 Z X I u R G F 0 Y W J h c 2 V c X C 8 y L 1 N R T C 9 w b G V z a y 1 3 a W 4 t M D E u Z X h w Z W V k L m N v b S 5 h d S w 4 N D g 0 O 0 h G V C 9 k Y m 8 v e l R p c H B p b m d S Z X N 1 b H R z Q n l S Z W d p b 2 4 u e 0 5 1 b V R p c H B l c n M s M X 0 m c X V v d D s s J n F 1 b 3 Q 7 U 2 V y d m V y L k R h d G F i Y X N l X F w v M i 9 T U U w v c G x l c 2 s t d 2 l u L T A x L m V 4 c G V l Z C 5 j b 2 0 u Y X U s O D Q 4 N D t I R l Q v Z G J v L 3 p U a X B w a W 5 n U m V z d W x 0 c 0 J 5 U m V n a W 9 u L n t S Z W d p b 2 4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y d m V y L k R h d G F i Y X N l X F w v M i 9 T U U w v c G x l c 2 s t d 2 l u L T A x L m V 4 c G V l Z C 5 j b 2 0 u Y X U s O D Q 4 N D t I R l Q v Z G J v L 3 p U a X B w a W 5 n U m V z d W x 0 c 0 J 5 U m V n a W 9 u L n t I a X R S Y X R l L D B 9 J n F 1 b 3 Q 7 L C Z x d W 9 0 O 1 N l c n Z l c i 5 E Y X R h Y m F z Z V x c L z I v U 1 F M L 3 B s Z X N r L X d p b i 0 w M S 5 l e H B l Z W Q u Y 2 9 t L m F 1 L D g 0 O D Q 7 S E Z U L 2 R i b y 9 6 V G l w c G l u Z 1 J l c 3 V s d H N C e V J l Z 2 l v b i 5 7 T n V t V G l w c G V y c y w x f S Z x d W 9 0 O y w m c X V v d D t T Z X J 2 Z X I u R G F 0 Y W J h c 2 V c X C 8 y L 1 N R T C 9 w b G V z a y 1 3 a W 4 t M D E u Z X h w Z W V k L m N v b S 5 h d S w 4 N D g 0 O 0 h G V C 9 k Y m 8 v e l R p c H B p b m d S Z X N 1 b H R z Q n l S Z W d p b 2 4 u e 1 J l Z 2 l v b i w y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C e U d l b m R l c j w v S X R l b V B h d G g + P C 9 J d G V t T G 9 j Y X R p b 2 4 + P F N 0 Y W J s Z U V u d H J p Z X M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x I i A v P j x F b n R y e S B U e X B l P S J J c 1 B y a X Z h d G U i I F Z h b H V l P S J s M C I g L z 4 8 R W 5 0 c n k g V H l w Z T 0 i U X V l c n l J R C I g V m F s d W U 9 I n M 0 M j k y N j A z Z C 1 j Y T k 3 L T Q y N m I t O D I w N C 0 2 N W E 3 Z j R j N T I z Y z M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y 0 x N l Q x M D o 1 M T o x M y 4 2 N z M 3 M j Y z W i I g L z 4 8 R W 5 0 c n k g V H l w Z T 0 i R m l s b E N v b H V t b l R 5 c G V z I i B W Y W x 1 Z T 0 i c 0 R 3 S U c i I C 8 + P E V u d H J 5 I F R 5 c G U 9 I k Z p b G x D b 3 V u d C I g V m F s d W U 9 I m w y I i A v P j x F b n R y e S B U e X B l P S J G a W x s Q 2 9 s d W 1 u T m F t Z X M i I F Z h b H V l P S J z W y Z x d W 9 0 O 0 h p d F J h d G U m c X V v d D s s J n F 1 b 3 Q 7 T n V t V G l w c G V y c y Z x d W 9 0 O y w m c X V v d D t H Z W 5 k Z X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Q n l H Z W 5 k Z X I u e 0 h p d F J h d G U s M H 0 m c X V v d D s s J n F 1 b 3 Q 7 U 2 V y d m V y L k R h d G F i Y X N l X F w v M i 9 T U U w v c G x l c 2 s t d 2 l u L T A x L m V 4 c G V l Z C 5 j b 2 0 u Y X U s O D Q 4 N D t I R l Q v Z G J v L 3 p U a X B w a W 5 n U m V z d W x 0 c 0 J 5 R 2 V u Z G V y L n t O d W 1 U a X B w Z X J z L D F 9 J n F 1 b 3 Q 7 L C Z x d W 9 0 O 1 N l c n Z l c i 5 E Y X R h Y m F z Z V x c L z I v U 1 F M L 3 B s Z X N r L X d p b i 0 w M S 5 l e H B l Z W Q u Y 2 9 t L m F 1 L D g 0 O D Q 7 S E Z U L 2 R i b y 9 6 V G l w c G l u Z 1 J l c 3 V s d H N C e U d l b m R l c i 5 7 R 2 V u Z G V y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C e U d l b m R l c i 5 7 S G l 0 U m F 0 Z S w w f S Z x d W 9 0 O y w m c X V v d D t T Z X J 2 Z X I u R G F 0 Y W J h c 2 V c X C 8 y L 1 N R T C 9 w b G V z a y 1 3 a W 4 t M D E u Z X h w Z W V k L m N v b S 5 h d S w 4 N D g 0 O 0 h G V C 9 k Y m 8 v e l R p c H B p b m d S Z X N 1 b H R z Q n l H Z W 5 k Z X I u e 0 5 1 b V R p c H B l c n M s M X 0 m c X V v d D s s J n F 1 b 3 Q 7 U 2 V y d m V y L k R h d G F i Y X N l X F w v M i 9 T U U w v c G x l c 2 s t d 2 l u L T A x L m V 4 c G V l Z C 5 j b 2 0 u Y X U s O D Q 4 N D t I R l Q v Z G J v L 3 p U a X B w a W 5 n U m V z d W x 0 c 0 J 5 R 2 V u Z G V y L n t H Z W 5 k Z X I s M n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e k x h Z G R l c j E w e X I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z g 4 N j R j Y W E t Y 2 E 1 N i 0 0 N W J k L T g 1 Y j I t Z D U 1 N m I 0 M W R i Z T g 5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M t M T Z U M T A 6 N T I 6 M D E u M T k 3 O D U 1 M F o i I C 8 + P E V u d H J 5 I F R 5 c G U 9 I k Z p b G x D b 2 x 1 b W 5 U e X B l c y I g V m F s d W U 9 I n N B Z 0 l H Q W d J Q 0 F n S U N C U V k 9 I i A v P j x F b n R y e S B U e X B l P S J G a W x s Q 2 9 1 b n Q i I F Z h b H V l P S J s M T g i I C 8 + P E V u d H J 5 I F R 5 c G U 9 I k Z p b G x D b 2 x 1 b W 5 O Y W 1 l c y I g V m F s d W U 9 I n N b J n F 1 b 3 Q 7 U G x h e W V k J n F 1 b 3 Q 7 L C Z x d W 9 0 O 1 R l Y W 1 J R C Z x d W 9 0 O y w m c X V v d D t U Z W F t T m F t Z S Z x d W 9 0 O y w m c X V v d D t T Y 2 9 y Z U Z v c i Z x d W 9 0 O y w m c X V v d D t T Y 2 9 y Z U F n Y W l u c 3 Q m c X V v d D s s J n F 1 b 3 Q 7 V 2 l u c y Z x d W 9 0 O y w m c X V v d D t E c m F 3 c y Z x d W 9 0 O y w m c X V v d D t M b 3 N z Z X M m c X V v d D s s J n F 1 b 3 Q 7 T G F k Z G V y U G 9 p b n R z J n F 1 b 3 Q 7 L C Z x d W 9 0 O 1 B l c m N l b n R h Z 2 U m c X V v d D s s J n F 1 b 3 Q 7 T G 9 n b 0 Z p b G V O Y W 1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M Y W R k Z X I x M H l y L 0 F 1 d G 9 S Z W 1 v d m V k Q 2 9 s d W 1 u c z E u e 1 B s Y X l l Z C w w f S Z x d W 9 0 O y w m c X V v d D t T Z W N 0 a W 9 u M S 9 6 T G F k Z G V y M T B 5 c i 9 B d X R v U m V t b 3 Z l Z E N v b H V t b n M x L n t U Z W F t S U Q s M X 0 m c X V v d D s s J n F 1 b 3 Q 7 U 2 V j d G l v b j E v e k x h Z G R l c j E w e X I v Q X V 0 b 1 J l b W 9 2 Z W R D b 2 x 1 b W 5 z M S 5 7 V G V h b U 5 h b W U s M n 0 m c X V v d D s s J n F 1 b 3 Q 7 U 2 V j d G l v b j E v e k x h Z G R l c j E w e X I v Q X V 0 b 1 J l b W 9 2 Z W R D b 2 x 1 b W 5 z M S 5 7 U 2 N v c m V G b 3 I s M 3 0 m c X V v d D s s J n F 1 b 3 Q 7 U 2 V j d G l v b j E v e k x h Z G R l c j E w e X I v Q X V 0 b 1 J l b W 9 2 Z W R D b 2 x 1 b W 5 z M S 5 7 U 2 N v c m V B Z 2 F p b n N 0 L D R 9 J n F 1 b 3 Q 7 L C Z x d W 9 0 O 1 N l Y 3 R p b 2 4 x L 3 p M Y W R k Z X I x M H l y L 0 F 1 d G 9 S Z W 1 v d m V k Q 2 9 s d W 1 u c z E u e 1 d p b n M s N X 0 m c X V v d D s s J n F 1 b 3 Q 7 U 2 V j d G l v b j E v e k x h Z G R l c j E w e X I v Q X V 0 b 1 J l b W 9 2 Z W R D b 2 x 1 b W 5 z M S 5 7 R H J h d 3 M s N n 0 m c X V v d D s s J n F 1 b 3 Q 7 U 2 V j d G l v b j E v e k x h Z G R l c j E w e X I v Q X V 0 b 1 J l b W 9 2 Z W R D b 2 x 1 b W 5 z M S 5 7 T G 9 z c 2 V z L D d 9 J n F 1 b 3 Q 7 L C Z x d W 9 0 O 1 N l Y 3 R p b 2 4 x L 3 p M Y W R k Z X I x M H l y L 0 F 1 d G 9 S Z W 1 v d m V k Q 2 9 s d W 1 u c z E u e 0 x h Z G R l c l B v a W 5 0 c y w 4 f S Z x d W 9 0 O y w m c X V v d D t T Z W N 0 a W 9 u M S 9 6 T G F k Z G V y M T B 5 c i 9 B d X R v U m V t b 3 Z l Z E N v b H V t b n M x L n t Q Z X J j Z W 5 0 Y W d l L D l 9 J n F 1 b 3 Q 7 L C Z x d W 9 0 O 1 N l Y 3 R p b 2 4 x L 3 p M Y W R k Z X I x M H l y L 0 F 1 d G 9 S Z W 1 v d m V k Q 2 9 s d W 1 u c z E u e 0 x v Z 2 9 G a W x l T m F t Z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p M Y W R k Z X I x M H l y L 0 F 1 d G 9 S Z W 1 v d m V k Q 2 9 s d W 1 u c z E u e 1 B s Y X l l Z C w w f S Z x d W 9 0 O y w m c X V v d D t T Z W N 0 a W 9 u M S 9 6 T G F k Z G V y M T B 5 c i 9 B d X R v U m V t b 3 Z l Z E N v b H V t b n M x L n t U Z W F t S U Q s M X 0 m c X V v d D s s J n F 1 b 3 Q 7 U 2 V j d G l v b j E v e k x h Z G R l c j E w e X I v Q X V 0 b 1 J l b W 9 2 Z W R D b 2 x 1 b W 5 z M S 5 7 V G V h b U 5 h b W U s M n 0 m c X V v d D s s J n F 1 b 3 Q 7 U 2 V j d G l v b j E v e k x h Z G R l c j E w e X I v Q X V 0 b 1 J l b W 9 2 Z W R D b 2 x 1 b W 5 z M S 5 7 U 2 N v c m V G b 3 I s M 3 0 m c X V v d D s s J n F 1 b 3 Q 7 U 2 V j d G l v b j E v e k x h Z G R l c j E w e X I v Q X V 0 b 1 J l b W 9 2 Z W R D b 2 x 1 b W 5 z M S 5 7 U 2 N v c m V B Z 2 F p b n N 0 L D R 9 J n F 1 b 3 Q 7 L C Z x d W 9 0 O 1 N l Y 3 R p b 2 4 x L 3 p M Y W R k Z X I x M H l y L 0 F 1 d G 9 S Z W 1 v d m V k Q 2 9 s d W 1 u c z E u e 1 d p b n M s N X 0 m c X V v d D s s J n F 1 b 3 Q 7 U 2 V j d G l v b j E v e k x h Z G R l c j E w e X I v Q X V 0 b 1 J l b W 9 2 Z W R D b 2 x 1 b W 5 z M S 5 7 R H J h d 3 M s N n 0 m c X V v d D s s J n F 1 b 3 Q 7 U 2 V j d G l v b j E v e k x h Z G R l c j E w e X I v Q X V 0 b 1 J l b W 9 2 Z W R D b 2 x 1 b W 5 z M S 5 7 T G 9 z c 2 V z L D d 9 J n F 1 b 3 Q 7 L C Z x d W 9 0 O 1 N l Y 3 R p b 2 4 x L 3 p M Y W R k Z X I x M H l y L 0 F 1 d G 9 S Z W 1 v d m V k Q 2 9 s d W 1 u c z E u e 0 x h Z G R l c l B v a W 5 0 c y w 4 f S Z x d W 9 0 O y w m c X V v d D t T Z W N 0 a W 9 u M S 9 6 T G F k Z G V y M T B 5 c i 9 B d X R v U m V t b 3 Z l Z E N v b H V t b n M x L n t Q Z X J j Z W 5 0 Y W d l L D l 9 J n F 1 b 3 Q 7 L C Z x d W 9 0 O 1 N l Y 3 R p b 2 4 x L 3 p M Y W R k Z X I x M H l y L 0 F 1 d G 9 S Z W 1 v d m V k Q 2 9 s d W 1 u c z E u e 0 x v Z 2 9 G a W x l T m F t Z S w x M H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U G 9 3 Z X I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T B j Y j E 1 Y z Y t Y W Q w O S 0 0 Y j F h L T k x O G M t Y z A z N j F m Y m R i N m U 3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M t M T Z U M T A 6 N T E 6 N T c u N D Y 3 N D k 0 N 1 o i I C 8 + P E V u d H J 5 I F R 5 c G U 9 I k Z p b G x D b 2 x 1 b W 5 U e X B l c y I g V m F s d W U 9 I n N B Z 1 l H Q W d V Q 0 V R S U N B Z 0 l D Q W c 9 P S I g L z 4 8 R W 5 0 c n k g V H l w Z T 0 i R m l s b E N v d W 5 0 I i B W Y W x 1 Z T 0 i b D E 3 N C I g L z 4 8 R W 5 0 c n k g V H l w Z T 0 i R m l s b E N v b H V t b k 5 h b W V z I i B W Y W x 1 Z T 0 i c 1 s m c X V v d D t U a X B w Z X J J R C Z x d W 9 0 O y w m c X V v d D t G a X J z d E 5 h b W U m c X V v d D s s J n F 1 b 3 Q 7 U 3 V y b m F t Z S Z x d W 9 0 O y w m c X V v d D t O d W 1 N Y X R j a G V z J n F 1 b 3 Q 7 L C Z x d W 9 0 O 0 h p d F J h d G U m c X V v d D s s J n F 1 b 3 Q 7 S n V z d F J h b m Q m c X V v d D s s J n F 1 b 3 Q 7 U H J p e m V z V 2 9 u J n F 1 b 3 Q 7 L C Z x d W 9 0 O 0 h h c 1 B h a W Q m c X V v d D s s J n F 1 b 3 Q 7 V G 9 0 Y W x Q b 3 d l c l R p c H B p b m d Q b 2 l u d H M m c X V v d D s s J n F 1 b 3 Q 7 V G l w c 0 N v c n J l Y 3 Q m c X V v d D s s J n F 1 b 3 Q 7 U G 9 3 Z X J I a X R S Y X R l J n F 1 b 3 Q 7 L C Z x d W 9 0 O 1 R o a X N S b 3 V u Z F R p c H B p b m d Q b 2 l u d H M m c X V v d D s s J n F 1 b 3 Q 7 V G h p c 1 J v d W 5 k U G 9 3 Z X J U a X B w a W 5 n U G 9 p b n R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U a X B w a W 5 n U m V z d W x 0 c 1 B v d 2 V y L 0 F 1 d G 9 S Z W 1 v d m V k Q 2 9 s d W 1 u c z E u e 1 R p c H B l c k l E L D B 9 J n F 1 b 3 Q 7 L C Z x d W 9 0 O 1 N l Y 3 R p b 2 4 x L 3 p U a X B w a W 5 n U m V z d W x 0 c 1 B v d 2 V y L 0 F 1 d G 9 S Z W 1 v d m V k Q 2 9 s d W 1 u c z E u e 0 Z p c n N 0 T m F t Z S w x f S Z x d W 9 0 O y w m c X V v d D t T Z W N 0 a W 9 u M S 9 6 V G l w c G l u Z 1 J l c 3 V s d H N Q b 3 d l c i 9 B d X R v U m V t b 3 Z l Z E N v b H V t b n M x L n t T d X J u Y W 1 l L D J 9 J n F 1 b 3 Q 7 L C Z x d W 9 0 O 1 N l Y 3 R p b 2 4 x L 3 p U a X B w a W 5 n U m V z d W x 0 c 1 B v d 2 V y L 0 F 1 d G 9 S Z W 1 v d m V k Q 2 9 s d W 1 u c z E u e 0 5 1 b U 1 h d G N o Z X M s M 3 0 m c X V v d D s s J n F 1 b 3 Q 7 U 2 V j d G l v b j E v e l R p c H B p b m d S Z X N 1 b H R z U G 9 3 Z X I v Q X V 0 b 1 J l b W 9 2 Z W R D b 2 x 1 b W 5 z M S 5 7 S G l 0 U m F 0 Z S w 0 f S Z x d W 9 0 O y w m c X V v d D t T Z W N 0 a W 9 u M S 9 6 V G l w c G l u Z 1 J l c 3 V s d H N Q b 3 d l c i 9 B d X R v U m V t b 3 Z l Z E N v b H V t b n M x L n t K d X N 0 U m F u Z C w 1 f S Z x d W 9 0 O y w m c X V v d D t T Z W N 0 a W 9 u M S 9 6 V G l w c G l u Z 1 J l c 3 V s d H N Q b 3 d l c i 9 B d X R v U m V t b 3 Z l Z E N v b H V t b n M x L n t Q c m l 6 Z X N X b 2 4 s N n 0 m c X V v d D s s J n F 1 b 3 Q 7 U 2 V j d G l v b j E v e l R p c H B p b m d S Z X N 1 b H R z U G 9 3 Z X I v Q X V 0 b 1 J l b W 9 2 Z W R D b 2 x 1 b W 5 z M S 5 7 S G F z U G F p Z C w 3 f S Z x d W 9 0 O y w m c X V v d D t T Z W N 0 a W 9 u M S 9 6 V G l w c G l u Z 1 J l c 3 V s d H N Q b 3 d l c i 9 B d X R v U m V t b 3 Z l Z E N v b H V t b n M x L n t U b 3 R h b F B v d 2 V y V G l w c G l u Z 1 B v a W 5 0 c y w 4 f S Z x d W 9 0 O y w m c X V v d D t T Z W N 0 a W 9 u M S 9 6 V G l w c G l u Z 1 J l c 3 V s d H N Q b 3 d l c i 9 B d X R v U m V t b 3 Z l Z E N v b H V t b n M x L n t U a X B z Q 2 9 y c m V j d C w 5 f S Z x d W 9 0 O y w m c X V v d D t T Z W N 0 a W 9 u M S 9 6 V G l w c G l u Z 1 J l c 3 V s d H N Q b 3 d l c i 9 B d X R v U m V t b 3 Z l Z E N v b H V t b n M x L n t Q b 3 d l c k h p d F J h d G U s M T B 9 J n F 1 b 3 Q 7 L C Z x d W 9 0 O 1 N l Y 3 R p b 2 4 x L 3 p U a X B w a W 5 n U m V z d W x 0 c 1 B v d 2 V y L 0 F 1 d G 9 S Z W 1 v d m V k Q 2 9 s d W 1 u c z E u e 1 R o a X N S b 3 V u Z F R p c H B p b m d Q b 2 l u d H M s M T F 9 J n F 1 b 3 Q 7 L C Z x d W 9 0 O 1 N l Y 3 R p b 2 4 x L 3 p U a X B w a W 5 n U m V z d W x 0 c 1 B v d 2 V y L 0 F 1 d G 9 S Z W 1 v d m V k Q 2 9 s d W 1 u c z E u e 1 R o a X N S b 3 V u Z F B v d 2 V y V G l w c G l u Z 1 B v a W 5 0 c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p U a X B w a W 5 n U m V z d W x 0 c 1 B v d 2 V y L 0 F 1 d G 9 S Z W 1 v d m V k Q 2 9 s d W 1 u c z E u e 1 R p c H B l c k l E L D B 9 J n F 1 b 3 Q 7 L C Z x d W 9 0 O 1 N l Y 3 R p b 2 4 x L 3 p U a X B w a W 5 n U m V z d W x 0 c 1 B v d 2 V y L 0 F 1 d G 9 S Z W 1 v d m V k Q 2 9 s d W 1 u c z E u e 0 Z p c n N 0 T m F t Z S w x f S Z x d W 9 0 O y w m c X V v d D t T Z W N 0 a W 9 u M S 9 6 V G l w c G l u Z 1 J l c 3 V s d H N Q b 3 d l c i 9 B d X R v U m V t b 3 Z l Z E N v b H V t b n M x L n t T d X J u Y W 1 l L D J 9 J n F 1 b 3 Q 7 L C Z x d W 9 0 O 1 N l Y 3 R p b 2 4 x L 3 p U a X B w a W 5 n U m V z d W x 0 c 1 B v d 2 V y L 0 F 1 d G 9 S Z W 1 v d m V k Q 2 9 s d W 1 u c z E u e 0 5 1 b U 1 h d G N o Z X M s M 3 0 m c X V v d D s s J n F 1 b 3 Q 7 U 2 V j d G l v b j E v e l R p c H B p b m d S Z X N 1 b H R z U G 9 3 Z X I v Q X V 0 b 1 J l b W 9 2 Z W R D b 2 x 1 b W 5 z M S 5 7 S G l 0 U m F 0 Z S w 0 f S Z x d W 9 0 O y w m c X V v d D t T Z W N 0 a W 9 u M S 9 6 V G l w c G l u Z 1 J l c 3 V s d H N Q b 3 d l c i 9 B d X R v U m V t b 3 Z l Z E N v b H V t b n M x L n t K d X N 0 U m F u Z C w 1 f S Z x d W 9 0 O y w m c X V v d D t T Z W N 0 a W 9 u M S 9 6 V G l w c G l u Z 1 J l c 3 V s d H N Q b 3 d l c i 9 B d X R v U m V t b 3 Z l Z E N v b H V t b n M x L n t Q c m l 6 Z X N X b 2 4 s N n 0 m c X V v d D s s J n F 1 b 3 Q 7 U 2 V j d G l v b j E v e l R p c H B p b m d S Z X N 1 b H R z U G 9 3 Z X I v Q X V 0 b 1 J l b W 9 2 Z W R D b 2 x 1 b W 5 z M S 5 7 S G F z U G F p Z C w 3 f S Z x d W 9 0 O y w m c X V v d D t T Z W N 0 a W 9 u M S 9 6 V G l w c G l u Z 1 J l c 3 V s d H N Q b 3 d l c i 9 B d X R v U m V t b 3 Z l Z E N v b H V t b n M x L n t U b 3 R h b F B v d 2 V y V G l w c G l u Z 1 B v a W 5 0 c y w 4 f S Z x d W 9 0 O y w m c X V v d D t T Z W N 0 a W 9 u M S 9 6 V G l w c G l u Z 1 J l c 3 V s d H N Q b 3 d l c i 9 B d X R v U m V t b 3 Z l Z E N v b H V t b n M x L n t U a X B z Q 2 9 y c m V j d C w 5 f S Z x d W 9 0 O y w m c X V v d D t T Z W N 0 a W 9 u M S 9 6 V G l w c G l u Z 1 J l c 3 V s d H N Q b 3 d l c i 9 B d X R v U m V t b 3 Z l Z E N v b H V t b n M x L n t Q b 3 d l c k h p d F J h d G U s M T B 9 J n F 1 b 3 Q 7 L C Z x d W 9 0 O 1 N l Y 3 R p b 2 4 x L 3 p U a X B w a W 5 n U m V z d W x 0 c 1 B v d 2 V y L 0 F 1 d G 9 S Z W 1 v d m V k Q 2 9 s d W 1 u c z E u e 1 R o a X N S b 3 V u Z F R p c H B p b m d Q b 2 l u d H M s M T F 9 J n F 1 b 3 Q 7 L C Z x d W 9 0 O 1 N l Y 3 R p b 2 4 x L 3 p U a X B w a W 5 n U m V z d W x 0 c 1 B v d 2 V y L 0 F 1 d G 9 S Z W 1 v d m V k Q 2 9 s d W 1 u c z E u e 1 R o a X N S b 3 V u Z F B v d 2 V y V G l w c G l u Z 1 B v a W 5 0 c y w x M n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Q n l H c m 9 1 c D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0 M W N m Z G Q w O C 0 1 N m M 2 L T R k Z j A t O D U 2 N y 0 x Y T d l Y m I 3 O T I 3 M z E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y 0 x N l Q x M D o 1 M T o x N i 4 y M j A 0 M j M 3 W i I g L z 4 8 R W 5 0 c n k g V H l w Z T 0 i R m l s b E N v b H V t b l R 5 c G V z I i B W Y W x 1 Z T 0 i c 0 F R R U N C Z 0 V D Q m d Z Q 0 F n S U Z C Z 1 l D Q m d J Q k F n R U N F U U l D Q W d J Q 0 F n P T 0 i I C 8 + P E V u d H J 5 I F R 5 c G U 9 I k Z p b G x D b 3 V u d C I g V m F s d W U 9 I m w y N D I i I C 8 + P E V u d H J 5 I F R 5 c G U 9 I k Z p b G x D b 2 x 1 b W 5 O Y W 1 l c y I g V m F s d W U 9 I n N b J n F 1 b 3 Q 7 S W 5 j b H V k Z U l u R 3 J v d X A m c X V v d D s s J n F 1 b 3 Q 7 U 2 V u Z E d y b 3 V w J n F 1 b 3 Q 7 L C Z x d W 9 0 O 0 d y b 3 V w S U Q m c X V v d D s s J n F 1 b 3 Q 7 R 3 J v d X B O Y W 1 l J n F 1 b 3 Q 7 L C Z x d W 9 0 O 0 F j d G l 2 Z S Z x d W 9 0 O y w m c X V v d D t U a X B w Z X J J R C Z x d W 9 0 O y w m c X V v d D t G a X J z d E 5 h b W U m c X V v d D s s J n F 1 b 3 Q 7 U 3 V y b m F t Z S Z x d W 9 0 O y w m c X V v d D t U a X B z Q 2 9 y c m V j d C Z x d W 9 0 O y w m c X V v d D t X a W x k Y 2 F y Z F R p c H M m c X V v d D s s J n F 1 b 3 Q 7 V G 9 0 Y W x Q b 2 l u d H M m c X V v d D s s J n F 1 b 3 Q 7 U G V y Y 2 V u d F R p c H B l Z C Z x d W 9 0 O y w m c X V v d D t H Z W 5 k Z X I m c X V v d D s s J n F 1 b 3 Q 7 U m V n a W 9 u J n F 1 b 3 Q 7 L C Z x d W 9 0 O 1 R l Y W 1 G b 2 x s b 3 d l Z C Z x d W 9 0 O y w m c X V v d D t D b 2 1 w Y W 5 5 J n F 1 b 3 Q 7 L C Z x d W 9 0 O 0 p 1 c 3 R S Y W 5 k J n F 1 b 3 Q 7 L C Z x d W 9 0 O 1 R p c H N F b n R l c m V k J n F 1 b 3 Q 7 L C Z x d W 9 0 O 1 R v d G F s U G 9 p b n R z R 2 F t Z T E m c X V v d D s s J n F 1 b 3 Q 7 V 2 l s Z G N h c m R U a G l z U m 9 1 b m Q m c X V v d D s s J n F 1 b 3 Q 7 T G F z d F B v c y Z x d W 9 0 O y w m c X V v d D t Q c m l 6 Z X N X b 2 4 m c X V v d D s s J n F 1 b 3 Q 7 S G F z U G F p Z C Z x d W 9 0 O y w m c X V v d D t M Y W R k Z X J U a X B z Q 2 9 y c m V j d C Z x d W 9 0 O y w m c X V v d D t M Y W R k Z X J U a X B z Q 2 9 y c m V j d F R o a X N S b 3 V u Z C Z x d W 9 0 O y w m c X V v d D t O d W 1 N Y X R j a G V z J n F 1 b 3 Q 7 L C Z x d W 9 0 O 1 R o a X N S b 3 V u Z F R p c H B p b m d Q b 2 l u d H M m c X V v d D s s J n F 1 b 3 Q 7 V G h p c 1 J v d W 5 k U G 9 3 Z X J U a X B w a W 5 n U G 9 p b n R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U a X B w a W 5 n U m V z d W x 0 c 0 J 5 R 3 J v d X A v Q X V 0 b 1 J l b W 9 2 Z W R D b 2 x 1 b W 5 z M S 5 7 S W 5 j b H V k Z U l u R 3 J v d X A s M H 0 m c X V v d D s s J n F 1 b 3 Q 7 U 2 V j d G l v b j E v e l R p c H B p b m d S Z X N 1 b H R z Q n l H c m 9 1 c C 9 B d X R v U m V t b 3 Z l Z E N v b H V t b n M x L n t T Z W 5 k R 3 J v d X A s M X 0 m c X V v d D s s J n F 1 b 3 Q 7 U 2 V j d G l v b j E v e l R p c H B p b m d S Z X N 1 b H R z Q n l H c m 9 1 c C 9 B d X R v U m V t b 3 Z l Z E N v b H V t b n M x L n t H c m 9 1 c E l E L D J 9 J n F 1 b 3 Q 7 L C Z x d W 9 0 O 1 N l Y 3 R p b 2 4 x L 3 p U a X B w a W 5 n U m V z d W x 0 c 0 J 5 R 3 J v d X A v Q X V 0 b 1 J l b W 9 2 Z W R D b 2 x 1 b W 5 z M S 5 7 R 3 J v d X B O Y W 1 l L D N 9 J n F 1 b 3 Q 7 L C Z x d W 9 0 O 1 N l Y 3 R p b 2 4 x L 3 p U a X B w a W 5 n U m V z d W x 0 c 0 J 5 R 3 J v d X A v Q X V 0 b 1 J l b W 9 2 Z W R D b 2 x 1 b W 5 z M S 5 7 Q W N 0 a X Z l L D R 9 J n F 1 b 3 Q 7 L C Z x d W 9 0 O 1 N l Y 3 R p b 2 4 x L 3 p U a X B w a W 5 n U m V z d W x 0 c 0 J 5 R 3 J v d X A v Q X V 0 b 1 J l b W 9 2 Z W R D b 2 x 1 b W 5 z M S 5 7 V G l w c G V y S U Q s N X 0 m c X V v d D s s J n F 1 b 3 Q 7 U 2 V j d G l v b j E v e l R p c H B p b m d S Z X N 1 b H R z Q n l H c m 9 1 c C 9 B d X R v U m V t b 3 Z l Z E N v b H V t b n M x L n t G a X J z d E 5 h b W U s N n 0 m c X V v d D s s J n F 1 b 3 Q 7 U 2 V j d G l v b j E v e l R p c H B p b m d S Z X N 1 b H R z Q n l H c m 9 1 c C 9 B d X R v U m V t b 3 Z l Z E N v b H V t b n M x L n t T d X J u Y W 1 l L D d 9 J n F 1 b 3 Q 7 L C Z x d W 9 0 O 1 N l Y 3 R p b 2 4 x L 3 p U a X B w a W 5 n U m V z d W x 0 c 0 J 5 R 3 J v d X A v Q X V 0 b 1 J l b W 9 2 Z W R D b 2 x 1 b W 5 z M S 5 7 V G l w c 0 N v c n J l Y 3 Q s O H 0 m c X V v d D s s J n F 1 b 3 Q 7 U 2 V j d G l v b j E v e l R p c H B p b m d S Z X N 1 b H R z Q n l H c m 9 1 c C 9 B d X R v U m V t b 3 Z l Z E N v b H V t b n M x L n t X a W x k Y 2 F y Z F R p c H M s O X 0 m c X V v d D s s J n F 1 b 3 Q 7 U 2 V j d G l v b j E v e l R p c H B p b m d S Z X N 1 b H R z Q n l H c m 9 1 c C 9 B d X R v U m V t b 3 Z l Z E N v b H V t b n M x L n t U b 3 R h b F B v a W 5 0 c y w x M H 0 m c X V v d D s s J n F 1 b 3 Q 7 U 2 V j d G l v b j E v e l R p c H B p b m d S Z X N 1 b H R z Q n l H c m 9 1 c C 9 B d X R v U m V t b 3 Z l Z E N v b H V t b n M x L n t Q Z X J j Z W 5 0 V G l w c G V k L D E x f S Z x d W 9 0 O y w m c X V v d D t T Z W N 0 a W 9 u M S 9 6 V G l w c G l u Z 1 J l c 3 V s d H N C e U d y b 3 V w L 0 F 1 d G 9 S Z W 1 v d m V k Q 2 9 s d W 1 u c z E u e 0 d l b m R l c i w x M n 0 m c X V v d D s s J n F 1 b 3 Q 7 U 2 V j d G l v b j E v e l R p c H B p b m d S Z X N 1 b H R z Q n l H c m 9 1 c C 9 B d X R v U m V t b 3 Z l Z E N v b H V t b n M x L n t S Z W d p b 2 4 s M T N 9 J n F 1 b 3 Q 7 L C Z x d W 9 0 O 1 N l Y 3 R p b 2 4 x L 3 p U a X B w a W 5 n U m V z d W x 0 c 0 J 5 R 3 J v d X A v Q X V 0 b 1 J l b W 9 2 Z W R D b 2 x 1 b W 5 z M S 5 7 V G V h b U Z v b G x v d 2 V k L D E 0 f S Z x d W 9 0 O y w m c X V v d D t T Z W N 0 a W 9 u M S 9 6 V G l w c G l u Z 1 J l c 3 V s d H N C e U d y b 3 V w L 0 F 1 d G 9 S Z W 1 v d m V k Q 2 9 s d W 1 u c z E u e 0 N v b X B h b n k s M T V 9 J n F 1 b 3 Q 7 L C Z x d W 9 0 O 1 N l Y 3 R p b 2 4 x L 3 p U a X B w a W 5 n U m V z d W x 0 c 0 J 5 R 3 J v d X A v Q X V 0 b 1 J l b W 9 2 Z W R D b 2 x 1 b W 5 z M S 5 7 S n V z d F J h b m Q s M T Z 9 J n F 1 b 3 Q 7 L C Z x d W 9 0 O 1 N l Y 3 R p b 2 4 x L 3 p U a X B w a W 5 n U m V z d W x 0 c 0 J 5 R 3 J v d X A v Q X V 0 b 1 J l b W 9 2 Z W R D b 2 x 1 b W 5 z M S 5 7 V G l w c 0 V u d G V y Z W Q s M T d 9 J n F 1 b 3 Q 7 L C Z x d W 9 0 O 1 N l Y 3 R p b 2 4 x L 3 p U a X B w a W 5 n U m V z d W x 0 c 0 J 5 R 3 J v d X A v Q X V 0 b 1 J l b W 9 2 Z W R D b 2 x 1 b W 5 z M S 5 7 V G 9 0 Y W x Q b 2 l u d H N H Y W 1 l M S w x O H 0 m c X V v d D s s J n F 1 b 3 Q 7 U 2 V j d G l v b j E v e l R p c H B p b m d S Z X N 1 b H R z Q n l H c m 9 1 c C 9 B d X R v U m V t b 3 Z l Z E N v b H V t b n M x L n t X a W x k Y 2 F y Z F R o a X N S b 3 V u Z C w x O X 0 m c X V v d D s s J n F 1 b 3 Q 7 U 2 V j d G l v b j E v e l R p c H B p b m d S Z X N 1 b H R z Q n l H c m 9 1 c C 9 B d X R v U m V t b 3 Z l Z E N v b H V t b n M x L n t M Y X N 0 U G 9 z L D I w f S Z x d W 9 0 O y w m c X V v d D t T Z W N 0 a W 9 u M S 9 6 V G l w c G l u Z 1 J l c 3 V s d H N C e U d y b 3 V w L 0 F 1 d G 9 S Z W 1 v d m V k Q 2 9 s d W 1 u c z E u e 1 B y a X p l c 1 d v b i w y M X 0 m c X V v d D s s J n F 1 b 3 Q 7 U 2 V j d G l v b j E v e l R p c H B p b m d S Z X N 1 b H R z Q n l H c m 9 1 c C 9 B d X R v U m V t b 3 Z l Z E N v b H V t b n M x L n t I Y X N Q Y W l k L D I y f S Z x d W 9 0 O y w m c X V v d D t T Z W N 0 a W 9 u M S 9 6 V G l w c G l u Z 1 J l c 3 V s d H N C e U d y b 3 V w L 0 F 1 d G 9 S Z W 1 v d m V k Q 2 9 s d W 1 u c z E u e 0 x h Z G R l c l R p c H N D b 3 J y Z W N 0 L D I z f S Z x d W 9 0 O y w m c X V v d D t T Z W N 0 a W 9 u M S 9 6 V G l w c G l u Z 1 J l c 3 V s d H N C e U d y b 3 V w L 0 F 1 d G 9 S Z W 1 v d m V k Q 2 9 s d W 1 u c z E u e 0 x h Z G R l c l R p c H N D b 3 J y Z W N 0 V G h p c 1 J v d W 5 k L D I 0 f S Z x d W 9 0 O y w m c X V v d D t T Z W N 0 a W 9 u M S 9 6 V G l w c G l u Z 1 J l c 3 V s d H N C e U d y b 3 V w L 0 F 1 d G 9 S Z W 1 v d m V k Q 2 9 s d W 1 u c z E u e 0 5 1 b U 1 h d G N o Z X M s M j V 9 J n F 1 b 3 Q 7 L C Z x d W 9 0 O 1 N l Y 3 R p b 2 4 x L 3 p U a X B w a W 5 n U m V z d W x 0 c 0 J 5 R 3 J v d X A v Q X V 0 b 1 J l b W 9 2 Z W R D b 2 x 1 b W 5 z M S 5 7 V G h p c 1 J v d W 5 k V G l w c G l u Z 1 B v a W 5 0 c y w y N n 0 m c X V v d D s s J n F 1 b 3 Q 7 U 2 V j d G l v b j E v e l R p c H B p b m d S Z X N 1 b H R z Q n l H c m 9 1 c C 9 B d X R v U m V t b 3 Z l Z E N v b H V t b n M x L n t U a G l z U m 9 1 b m R Q b 3 d l c l R p c H B p b m d Q b 2 l u d H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6 V G l w c G l u Z 1 J l c 3 V s d H N C e U d y b 3 V w L 0 F 1 d G 9 S Z W 1 v d m V k Q 2 9 s d W 1 u c z E u e 0 l u Y 2 x 1 Z G V J b k d y b 3 V w L D B 9 J n F 1 b 3 Q 7 L C Z x d W 9 0 O 1 N l Y 3 R p b 2 4 x L 3 p U a X B w a W 5 n U m V z d W x 0 c 0 J 5 R 3 J v d X A v Q X V 0 b 1 J l b W 9 2 Z W R D b 2 x 1 b W 5 z M S 5 7 U 2 V u Z E d y b 3 V w L D F 9 J n F 1 b 3 Q 7 L C Z x d W 9 0 O 1 N l Y 3 R p b 2 4 x L 3 p U a X B w a W 5 n U m V z d W x 0 c 0 J 5 R 3 J v d X A v Q X V 0 b 1 J l b W 9 2 Z W R D b 2 x 1 b W 5 z M S 5 7 R 3 J v d X B J R C w y f S Z x d W 9 0 O y w m c X V v d D t T Z W N 0 a W 9 u M S 9 6 V G l w c G l u Z 1 J l c 3 V s d H N C e U d y b 3 V w L 0 F 1 d G 9 S Z W 1 v d m V k Q 2 9 s d W 1 u c z E u e 0 d y b 3 V w T m F t Z S w z f S Z x d W 9 0 O y w m c X V v d D t T Z W N 0 a W 9 u M S 9 6 V G l w c G l u Z 1 J l c 3 V s d H N C e U d y b 3 V w L 0 F 1 d G 9 S Z W 1 v d m V k Q 2 9 s d W 1 u c z E u e 0 F j d G l 2 Z S w 0 f S Z x d W 9 0 O y w m c X V v d D t T Z W N 0 a W 9 u M S 9 6 V G l w c G l u Z 1 J l c 3 V s d H N C e U d y b 3 V w L 0 F 1 d G 9 S Z W 1 v d m V k Q 2 9 s d W 1 u c z E u e 1 R p c H B l c k l E L D V 9 J n F 1 b 3 Q 7 L C Z x d W 9 0 O 1 N l Y 3 R p b 2 4 x L 3 p U a X B w a W 5 n U m V z d W x 0 c 0 J 5 R 3 J v d X A v Q X V 0 b 1 J l b W 9 2 Z W R D b 2 x 1 b W 5 z M S 5 7 R m l y c 3 R O Y W 1 l L D Z 9 J n F 1 b 3 Q 7 L C Z x d W 9 0 O 1 N l Y 3 R p b 2 4 x L 3 p U a X B w a W 5 n U m V z d W x 0 c 0 J 5 R 3 J v d X A v Q X V 0 b 1 J l b W 9 2 Z W R D b 2 x 1 b W 5 z M S 5 7 U 3 V y b m F t Z S w 3 f S Z x d W 9 0 O y w m c X V v d D t T Z W N 0 a W 9 u M S 9 6 V G l w c G l u Z 1 J l c 3 V s d H N C e U d y b 3 V w L 0 F 1 d G 9 S Z W 1 v d m V k Q 2 9 s d W 1 u c z E u e 1 R p c H N D b 3 J y Z W N 0 L D h 9 J n F 1 b 3 Q 7 L C Z x d W 9 0 O 1 N l Y 3 R p b 2 4 x L 3 p U a X B w a W 5 n U m V z d W x 0 c 0 J 5 R 3 J v d X A v Q X V 0 b 1 J l b W 9 2 Z W R D b 2 x 1 b W 5 z M S 5 7 V 2 l s Z G N h c m R U a X B z L D l 9 J n F 1 b 3 Q 7 L C Z x d W 9 0 O 1 N l Y 3 R p b 2 4 x L 3 p U a X B w a W 5 n U m V z d W x 0 c 0 J 5 R 3 J v d X A v Q X V 0 b 1 J l b W 9 2 Z W R D b 2 x 1 b W 5 z M S 5 7 V G 9 0 Y W x Q b 2 l u d H M s M T B 9 J n F 1 b 3 Q 7 L C Z x d W 9 0 O 1 N l Y 3 R p b 2 4 x L 3 p U a X B w a W 5 n U m V z d W x 0 c 0 J 5 R 3 J v d X A v Q X V 0 b 1 J l b W 9 2 Z W R D b 2 x 1 b W 5 z M S 5 7 U G V y Y 2 V u d F R p c H B l Z C w x M X 0 m c X V v d D s s J n F 1 b 3 Q 7 U 2 V j d G l v b j E v e l R p c H B p b m d S Z X N 1 b H R z Q n l H c m 9 1 c C 9 B d X R v U m V t b 3 Z l Z E N v b H V t b n M x L n t H Z W 5 k Z X I s M T J 9 J n F 1 b 3 Q 7 L C Z x d W 9 0 O 1 N l Y 3 R p b 2 4 x L 3 p U a X B w a W 5 n U m V z d W x 0 c 0 J 5 R 3 J v d X A v Q X V 0 b 1 J l b W 9 2 Z W R D b 2 x 1 b W 5 z M S 5 7 U m V n a W 9 u L D E z f S Z x d W 9 0 O y w m c X V v d D t T Z W N 0 a W 9 u M S 9 6 V G l w c G l u Z 1 J l c 3 V s d H N C e U d y b 3 V w L 0 F 1 d G 9 S Z W 1 v d m V k Q 2 9 s d W 1 u c z E u e 1 R l Y W 1 G b 2 x s b 3 d l Z C w x N H 0 m c X V v d D s s J n F 1 b 3 Q 7 U 2 V j d G l v b j E v e l R p c H B p b m d S Z X N 1 b H R z Q n l H c m 9 1 c C 9 B d X R v U m V t b 3 Z l Z E N v b H V t b n M x L n t D b 2 1 w Y W 5 5 L D E 1 f S Z x d W 9 0 O y w m c X V v d D t T Z W N 0 a W 9 u M S 9 6 V G l w c G l u Z 1 J l c 3 V s d H N C e U d y b 3 V w L 0 F 1 d G 9 S Z W 1 v d m V k Q 2 9 s d W 1 u c z E u e 0 p 1 c 3 R S Y W 5 k L D E 2 f S Z x d W 9 0 O y w m c X V v d D t T Z W N 0 a W 9 u M S 9 6 V G l w c G l u Z 1 J l c 3 V s d H N C e U d y b 3 V w L 0 F 1 d G 9 S Z W 1 v d m V k Q 2 9 s d W 1 u c z E u e 1 R p c H N F b n R l c m V k L D E 3 f S Z x d W 9 0 O y w m c X V v d D t T Z W N 0 a W 9 u M S 9 6 V G l w c G l u Z 1 J l c 3 V s d H N C e U d y b 3 V w L 0 F 1 d G 9 S Z W 1 v d m V k Q 2 9 s d W 1 u c z E u e 1 R v d G F s U G 9 p b n R z R 2 F t Z T E s M T h 9 J n F 1 b 3 Q 7 L C Z x d W 9 0 O 1 N l Y 3 R p b 2 4 x L 3 p U a X B w a W 5 n U m V z d W x 0 c 0 J 5 R 3 J v d X A v Q X V 0 b 1 J l b W 9 2 Z W R D b 2 x 1 b W 5 z M S 5 7 V 2 l s Z G N h c m R U a G l z U m 9 1 b m Q s M T l 9 J n F 1 b 3 Q 7 L C Z x d W 9 0 O 1 N l Y 3 R p b 2 4 x L 3 p U a X B w a W 5 n U m V z d W x 0 c 0 J 5 R 3 J v d X A v Q X V 0 b 1 J l b W 9 2 Z W R D b 2 x 1 b W 5 z M S 5 7 T G F z d F B v c y w y M H 0 m c X V v d D s s J n F 1 b 3 Q 7 U 2 V j d G l v b j E v e l R p c H B p b m d S Z X N 1 b H R z Q n l H c m 9 1 c C 9 B d X R v U m V t b 3 Z l Z E N v b H V t b n M x L n t Q c m l 6 Z X N X b 2 4 s M j F 9 J n F 1 b 3 Q 7 L C Z x d W 9 0 O 1 N l Y 3 R p b 2 4 x L 3 p U a X B w a W 5 n U m V z d W x 0 c 0 J 5 R 3 J v d X A v Q X V 0 b 1 J l b W 9 2 Z W R D b 2 x 1 b W 5 z M S 5 7 S G F z U G F p Z C w y M n 0 m c X V v d D s s J n F 1 b 3 Q 7 U 2 V j d G l v b j E v e l R p c H B p b m d S Z X N 1 b H R z Q n l H c m 9 1 c C 9 B d X R v U m V t b 3 Z l Z E N v b H V t b n M x L n t M Y W R k Z X J U a X B z Q 2 9 y c m V j d C w y M 3 0 m c X V v d D s s J n F 1 b 3 Q 7 U 2 V j d G l v b j E v e l R p c H B p b m d S Z X N 1 b H R z Q n l H c m 9 1 c C 9 B d X R v U m V t b 3 Z l Z E N v b H V t b n M x L n t M Y W R k Z X J U a X B z Q 2 9 y c m V j d F R o a X N S b 3 V u Z C w y N H 0 m c X V v d D s s J n F 1 b 3 Q 7 U 2 V j d G l v b j E v e l R p c H B p b m d S Z X N 1 b H R z Q n l H c m 9 1 c C 9 B d X R v U m V t b 3 Z l Z E N v b H V t b n M x L n t O d W 1 N Y X R j a G V z L D I 1 f S Z x d W 9 0 O y w m c X V v d D t T Z W N 0 a W 9 u M S 9 6 V G l w c G l u Z 1 J l c 3 V s d H N C e U d y b 3 V w L 0 F 1 d G 9 S Z W 1 v d m V k Q 2 9 s d W 1 u c z E u e 1 R o a X N S b 3 V u Z F R p c H B p b m d Q b 2 l u d H M s M j Z 9 J n F 1 b 3 Q 7 L C Z x d W 9 0 O 1 N l Y 3 R p b 2 4 x L 3 p U a X B w a W 5 n U m V z d W x 0 c 0 J 5 R 3 J v d X A v Q X V 0 b 1 J l b W 9 2 Z W R D b 2 x 1 b W 5 z M S 5 7 V G h p c 1 J v d W 5 k U G 9 3 Z X J U a X B w a W 5 n U G 9 p b n R z L D I 3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L 2 R i b 1 9 6 V G l w c G l u Z 1 J l c 3 V s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M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d G l v b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k Y m 9 f T 3 B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d G l v b n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R p b 2 5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R o a X N S b 3 V u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U a G l z U m 9 1 b m Q v Z G J v X 3 p U a X B w a W 5 n U m V z d W x 0 c 1 R o a X N S b 3 V u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M Y W R k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i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T G F k Z G V y L 2 R i b 1 9 6 T G F k Z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i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h v d F R p c F N 1 c n Z p d m 9 y c 1 B y Z X Z p b 3 V z U m 9 1 b m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h v d F R p c F N 1 c n Z p d m 9 y c 1 B y Z X Z p b 3 V z U m 9 1 b m Q v Z G J v X 3 p I b 3 R U a X B T d X J 2 a X Z v c n N Q c m V 2 a W 9 1 c 1 J v d W 5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l u d m F s a W R I b 3 R U a X B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J b n Z h b G l k S G 9 0 V G l w c y 9 k Y m 9 f e k l u d m F s a W R I b 3 R U a X B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M v U 2 9 y d G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G 9 0 V G l w U 3 V y d m l 2 b 3 J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T d X J 2 a X Z v c n M v Z G J v X 3 p I b 3 R U a X B T d X J 2 a X Z v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G 9 0 V G l w c 1 V z Z W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h v d F R p c H N V c 2 V k L 2 R i b 1 9 6 S G 9 0 V G l w c 1 V z Z W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X a W 5 u Z X J U a G l z U m 9 1 b m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V 2 l u b m V y V G h p c 1 J v d W 5 k L 2 R i b 1 9 6 V G l w c G l u Z 1 J l c 3 V s d H N X a W 5 u Z X J U a G l z U m 9 1 b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X a W 5 u Z X J U a G l z U m 9 1 b m R Q Y W l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F B h a W Q v Z G J v X 3 p U a X B w a W 5 n U m V z d W x 0 c 1 d p b m 5 l c l R o a X N S b 3 V u Z F B h a W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G 9 0 V G l w U m V z Z X R S b 3 V u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G 9 0 V G l w U m V z Z X R S b 3 V u Z C 9 k Y m 9 f e k h v d F R p c F J l c 2 V 0 U m 9 1 b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M Y W R k Z X J Q b 3 N p d G l v b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G V y T G F k Z G V y U G 9 z a X R p b 2 5 z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B l c k x h Z G R l c l B v c 2 l 0 a W 9 u c y 9 k Y m 9 f V G l w c G V y T G F k Z G V y U G 9 z a X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G V y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z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B l c n M v Z G J v X 1 R p c H B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F t T G F k Z G V y U G 9 z a X R p b 2 5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v Z G J v X 1 R l Y W 1 M Y W R k Z X J Q b 3 N p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W 5 2 Y W x p Z F R p c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l u d m F s a W R U a X B z L 2 R i b 1 9 6 S W 5 2 Y W x p Z F R p c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W 5 2 Y W x p Z F d p b G R j Y X J k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W 5 2 Y W x p Z F d p b G R j Y X J k c y 9 k Y m 9 f e k l u d m F s a W R X a W x k Y 2 F y Z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Z G J v X 0 1 h d G N o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9 1 c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v d X B z L 2 R i b 1 9 H c m 9 1 c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9 1 c E 1 l b W J l c n N o a X B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b 3 V w T W V t Y m V y c 2 h p c H M v Z G J v X 0 d y b 3 V w T W V t Y m V y c 2 h p c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3 V u Z F R p c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9 1 b m R U a X B z L 2 R i b 1 9 S b 3 V u Z F R p c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F t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F t c y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F t c y 9 k Y m 9 f V G V h b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1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W V z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V l c y 9 k Y m 9 f V m V u d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Z G J v X 1 R p c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B O Z X R V c 2 V y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B O Z X R V c 2 V y c y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B O Z X R V c 2 V y c y 9 k Y m 9 f Q X N w T m V 0 V X N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1 l c m d l Z C U y M F F 1 Z X J p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N Z X J n Z W Q l M j B R d W V y a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R X h w Y W 5 k Z W Q l M j B U Z W F t c y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F e H B h b m R l Z C U y M F R l Y W 1 z L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3 V u Z F R p c H M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3 V u Z F R p c H M v R X h w Y W 5 k Z W Q l M j B U Z W F t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B l c n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G V y c y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G V y c y 9 F e H B h b m R l Z C U y M F R l Y W 1 z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F k Z G V k J T I w Q 2 9 u Z G l 0 a W 9 u Y W w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F k Z G V k J T I w Q 2 9 u Z G l 0 a W 9 u Y W w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B Z G R l Z C U y M E N v b m R p d G l v b m F s J T I w Q 2 9 s d W 1 u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Q W R k Z W Q l M j B D b 2 5 k a X R p b 2 5 h b C U y M E N v b H V t b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F k Z G V k J T I w Q 2 9 u Z G l 0 a W 9 u Y W w l M j B D b 2 x 1 b W 4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R d W F y d G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U X V h c n R l c i 9 k Y m 9 f e l R p c H B p b m d S Z X N 1 b H R z Q n l R d W F y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R d W F y d G V y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F t T G F k Z G V y U G 9 z a X R p b 2 5 z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l M j A o M i k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U y M C g y K S 9 k Y m 9 f V G V h b U x h Z G R l c l B v c 2 l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U y M C g z K S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F t T G F k Z G V y U G 9 z a X R p b 2 5 z J T I w K D M p L 2 R i b 1 9 U Z W F t T G F k Z G V y U G 9 z a X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J T I w K D I p L 2 R i b 1 9 N Y X R j a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U Z W F t R m 9 s b G 9 3 Z W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U Z W F t R m 9 s b G 9 3 Z W Q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U Z W F t R m 9 s b G 9 3 Z W Q v Z G J v X 3 p U a X B w a W 5 n U m V z d W x 0 c 0 J 5 V G V h b U Z v b G x v d 2 V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U Z W F t R m 9 s b G 9 3 Z W Q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U m V n a W 9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U m V n a W 9 u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U m V n a W 9 u L 2 R i b 1 9 6 V G l w c G l u Z 1 J l c 3 V s d H N C e V J l Z 2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2 V u Z G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2 V u Z G V y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2 V u Z G V y L 2 R i b 1 9 6 V G l w c G l u Z 1 J l c 3 V s d H N C e U d l b m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M Y W R k Z X I x M H l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M Y W R k Z X I x M H l y L 2 R i b 1 9 6 T G F k Z G V y M T B 5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M Y W R k Z X I x M H l y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Q b 3 d l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Q b 3 d l c i 9 k Y m 9 f e l R p c H B p b m d S Z X N 1 b H R z U G 9 3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Q b 3 d l c i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c m 9 1 c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y b 3 V w L 2 R i b 1 9 6 V G l w c G l u Z 1 J l c 3 V s d H N C e U d y b 3 V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c m 9 1 c C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v d X B z L 1 N v c n R l Z C U y M F J v d 3 M 8 L 0 l 0 Z W 1 Q Y X R o P j w v S X R l b U x v Y 2 F 0 a W 9 u P j x T d G F i b G V F b n R y a W V z I C 8 + P C 9 J d G V t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e k x h Z G R l c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F l M 2 Y x Y 2 Y 5 L T E 5 M D Y t N D g 2 Z S 1 i Y z Q 5 L T R h N T Q z Y W F l M D Y 1 M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y 0 x N l Q x M D o 1 M T o y M C 4 w N D c 2 M z I x W i I g L z 4 8 R W 5 0 c n k g V H l w Z T 0 i R m l s b E N v b H V t b l R 5 c G V z I i B W Y W x 1 Z T 0 i c 0 F n S U d B Z 0 l D Q W d J Q 0 J R W T 0 i I C 8 + P E V u d H J 5 I F R 5 c G U 9 I k Z p b G x D b 3 V u d C I g V m F s d W U 9 I m w x O C I g L z 4 8 R W 5 0 c n k g V H l w Z T 0 i R m l s b E N v b H V t b k 5 h b W V z I i B W Y W x 1 Z T 0 i c 1 s m c X V v d D t Q b G F 5 Z W Q m c X V v d D s s J n F 1 b 3 Q 7 V G V h b U l E J n F 1 b 3 Q 7 L C Z x d W 9 0 O 1 R l Y W 1 O Y W 1 l J n F 1 b 3 Q 7 L C Z x d W 9 0 O 1 N j b 3 J l R m 9 y J n F 1 b 3 Q 7 L C Z x d W 9 0 O 1 N j b 3 J l Q W d h a W 5 z d C Z x d W 9 0 O y w m c X V v d D t X a W 5 z J n F 1 b 3 Q 7 L C Z x d W 9 0 O 0 R y Y X d z J n F 1 b 3 Q 7 L C Z x d W 9 0 O 0 x v c 3 N l c y Z x d W 9 0 O y w m c X V v d D t M Y W R k Z X J Q b 2 l u d H M m c X V v d D s s J n F 1 b 3 Q 7 U G V y Y 2 V u d G F n Z S Z x d W 9 0 O y w m c X V v d D t M b 2 d v R m l s Z U 5 h b W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x h Z G R l c i A o M i k v Q X V 0 b 1 J l b W 9 2 Z W R D b 2 x 1 b W 5 z M S 5 7 U G x h e W V k L D B 9 J n F 1 b 3 Q 7 L C Z x d W 9 0 O 1 N l Y 3 R p b 2 4 x L 3 p M Y W R k Z X I g K D I p L 0 F 1 d G 9 S Z W 1 v d m V k Q 2 9 s d W 1 u c z E u e 1 R l Y W 1 J R C w x f S Z x d W 9 0 O y w m c X V v d D t T Z W N 0 a W 9 u M S 9 6 T G F k Z G V y I C g y K S 9 B d X R v U m V t b 3 Z l Z E N v b H V t b n M x L n t U Z W F t T m F t Z S w y f S Z x d W 9 0 O y w m c X V v d D t T Z W N 0 a W 9 u M S 9 6 T G F k Z G V y I C g y K S 9 B d X R v U m V t b 3 Z l Z E N v b H V t b n M x L n t T Y 2 9 y Z U Z v c i w z f S Z x d W 9 0 O y w m c X V v d D t T Z W N 0 a W 9 u M S 9 6 T G F k Z G V y I C g y K S 9 B d X R v U m V t b 3 Z l Z E N v b H V t b n M x L n t T Y 2 9 y Z U F n Y W l u c 3 Q s N H 0 m c X V v d D s s J n F 1 b 3 Q 7 U 2 V j d G l v b j E v e k x h Z G R l c i A o M i k v Q X V 0 b 1 J l b W 9 2 Z W R D b 2 x 1 b W 5 z M S 5 7 V 2 l u c y w 1 f S Z x d W 9 0 O y w m c X V v d D t T Z W N 0 a W 9 u M S 9 6 T G F k Z G V y I C g y K S 9 B d X R v U m V t b 3 Z l Z E N v b H V t b n M x L n t E c m F 3 c y w 2 f S Z x d W 9 0 O y w m c X V v d D t T Z W N 0 a W 9 u M S 9 6 T G F k Z G V y I C g y K S 9 B d X R v U m V t b 3 Z l Z E N v b H V t b n M x L n t M b 3 N z Z X M s N 3 0 m c X V v d D s s J n F 1 b 3 Q 7 U 2 V j d G l v b j E v e k x h Z G R l c i A o M i k v Q X V 0 b 1 J l b W 9 2 Z W R D b 2 x 1 b W 5 z M S 5 7 T G F k Z G V y U G 9 p b n R z L D h 9 J n F 1 b 3 Q 7 L C Z x d W 9 0 O 1 N l Y 3 R p b 2 4 x L 3 p M Y W R k Z X I g K D I p L 0 F 1 d G 9 S Z W 1 v d m V k Q 2 9 s d W 1 u c z E u e 1 B l c m N l b n R h Z 2 U s O X 0 m c X V v d D s s J n F 1 b 3 Q 7 U 2 V j d G l v b j E v e k x h Z G R l c i A o M i k v Q X V 0 b 1 J l b W 9 2 Z W R D b 2 x 1 b W 5 z M S 5 7 T G 9 n b 0 Z p b G V O Y W 1 l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e k x h Z G R l c i A o M i k v Q X V 0 b 1 J l b W 9 2 Z W R D b 2 x 1 b W 5 z M S 5 7 U G x h e W V k L D B 9 J n F 1 b 3 Q 7 L C Z x d W 9 0 O 1 N l Y 3 R p b 2 4 x L 3 p M Y W R k Z X I g K D I p L 0 F 1 d G 9 S Z W 1 v d m V k Q 2 9 s d W 1 u c z E u e 1 R l Y W 1 J R C w x f S Z x d W 9 0 O y w m c X V v d D t T Z W N 0 a W 9 u M S 9 6 T G F k Z G V y I C g y K S 9 B d X R v U m V t b 3 Z l Z E N v b H V t b n M x L n t U Z W F t T m F t Z S w y f S Z x d W 9 0 O y w m c X V v d D t T Z W N 0 a W 9 u M S 9 6 T G F k Z G V y I C g y K S 9 B d X R v U m V t b 3 Z l Z E N v b H V t b n M x L n t T Y 2 9 y Z U Z v c i w z f S Z x d W 9 0 O y w m c X V v d D t T Z W N 0 a W 9 u M S 9 6 T G F k Z G V y I C g y K S 9 B d X R v U m V t b 3 Z l Z E N v b H V t b n M x L n t T Y 2 9 y Z U F n Y W l u c 3 Q s N H 0 m c X V v d D s s J n F 1 b 3 Q 7 U 2 V j d G l v b j E v e k x h Z G R l c i A o M i k v Q X V 0 b 1 J l b W 9 2 Z W R D b 2 x 1 b W 5 z M S 5 7 V 2 l u c y w 1 f S Z x d W 9 0 O y w m c X V v d D t T Z W N 0 a W 9 u M S 9 6 T G F k Z G V y I C g y K S 9 B d X R v U m V t b 3 Z l Z E N v b H V t b n M x L n t E c m F 3 c y w 2 f S Z x d W 9 0 O y w m c X V v d D t T Z W N 0 a W 9 u M S 9 6 T G F k Z G V y I C g y K S 9 B d X R v U m V t b 3 Z l Z E N v b H V t b n M x L n t M b 3 N z Z X M s N 3 0 m c X V v d D s s J n F 1 b 3 Q 7 U 2 V j d G l v b j E v e k x h Z G R l c i A o M i k v Q X V 0 b 1 J l b W 9 2 Z W R D b 2 x 1 b W 5 z M S 5 7 T G F k Z G V y U G 9 p b n R z L D h 9 J n F 1 b 3 Q 7 L C Z x d W 9 0 O 1 N l Y 3 R p b 2 4 x L 3 p M Y W R k Z X I g K D I p L 0 F 1 d G 9 S Z W 1 v d m V k Q 2 9 s d W 1 u c z E u e 1 B l c m N l b n R h Z 2 U s O X 0 m c X V v d D s s J n F 1 b 3 Q 7 U 2 V j d G l v b j E v e k x h Z G R l c i A o M i k v Q X V 0 b 1 J l b W 9 2 Z W R D b 2 x 1 b W 5 z M S 5 7 T G 9 n b 0 Z p b G V O Y W 1 l L D E w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6 T G F k Z G V y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M Y W R k Z X I l M j A o M i k v Z G J v X 3 p M Y W R k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T G F k Z G V y J T I w K D I p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y b 3 V w J T I w K D I p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S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A x N j d l Z m M 2 L W Q 2 N 2 Q t N G E z M S 1 h N D k 4 L T I w Y m Q 4 Y z U w M D J h Y y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3 p U a X B w a W 5 n U m V z d W x 0 c 0 J 5 R 3 J v d X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M t M T Z U M T A 6 N T E 6 M j Q u O T M 1 N j M 1 O V o i I C 8 + P E V u d H J 5 I F R 5 c G U 9 I k Z p b G x D b 2 x 1 b W 5 U e X B l c y I g V m F s d W U 9 I n N B U U V D Q m d F Q 0 J n W U N B Z 0 l G Q m d Z Q 0 J n S U J B Z 0 V D R V F J Q 0 F n S U N B Z z 0 9 I i A v P j x F b n R y e S B U e X B l P S J G a W x s Q 2 9 1 b n Q i I F Z h b H V l P S J s M z A 5 I i A v P j x F b n R y e S B U e X B l P S J G a W x s Q 2 9 s d W 1 u T m F t Z X M i I F Z h b H V l P S J z W y Z x d W 9 0 O 0 l u Y 2 x 1 Z G V J b k d y b 3 V w J n F 1 b 3 Q 7 L C Z x d W 9 0 O 1 N l b m R H c m 9 1 c C Z x d W 9 0 O y w m c X V v d D t H c m 9 1 c E l E J n F 1 b 3 Q 7 L C Z x d W 9 0 O 0 d y b 3 V w T m F t Z S Z x d W 9 0 O y w m c X V v d D t B Y 3 R p d m U m c X V v d D s s J n F 1 b 3 Q 7 V G l w c G V y S U Q m c X V v d D s s J n F 1 b 3 Q 7 R m l y c 3 R O Y W 1 l J n F 1 b 3 Q 7 L C Z x d W 9 0 O 1 N 1 c m 5 h b W U m c X V v d D s s J n F 1 b 3 Q 7 V G l w c 0 N v c n J l Y 3 Q m c X V v d D s s J n F 1 b 3 Q 7 V 2 l s Z G N h c m R U a X B z J n F 1 b 3 Q 7 L C Z x d W 9 0 O 1 R v d G F s U G 9 p b n R z J n F 1 b 3 Q 7 L C Z x d W 9 0 O 1 B l c m N l b n R U a X B w Z W Q m c X V v d D s s J n F 1 b 3 Q 7 R 2 V u Z G V y J n F 1 b 3 Q 7 L C Z x d W 9 0 O 1 J l Z 2 l v b i Z x d W 9 0 O y w m c X V v d D t U Z W F t R m 9 s b G 9 3 Z W Q m c X V v d D s s J n F 1 b 3 Q 7 Q 2 9 t c G F u e S Z x d W 9 0 O y w m c X V v d D t K d X N 0 U m F u Z C Z x d W 9 0 O y w m c X V v d D t U a X B z R W 5 0 Z X J l Z C Z x d W 9 0 O y w m c X V v d D t U b 3 R h b F B v a W 5 0 c 0 d h b W U x J n F 1 b 3 Q 7 L C Z x d W 9 0 O 1 d p b G R j Y X J k V G h p c 1 J v d W 5 k J n F 1 b 3 Q 7 L C Z x d W 9 0 O 0 x h c 3 R Q b 3 M m c X V v d D s s J n F 1 b 3 Q 7 U H J p e m V z V 2 9 u J n F 1 b 3 Q 7 L C Z x d W 9 0 O 0 h h c 1 B h a W Q m c X V v d D s s J n F 1 b 3 Q 7 T G F k Z G V y V G l w c 0 N v c n J l Y 3 Q m c X V v d D s s J n F 1 b 3 Q 7 T G F k Z G V y V G l w c 0 N v c n J l Y 3 R U a G l z U m 9 1 b m Q m c X V v d D s s J n F 1 b 3 Q 7 T n V t T W F 0 Y 2 h l c y Z x d W 9 0 O y w m c X V v d D t U a G l z U m 9 1 b m R U a X B w a W 5 n U G 9 p b n R z J n F 1 b 3 Q 7 L C Z x d W 9 0 O 1 R o a X N S b 3 V u Z F B v d 2 V y V G l w c G l u Z 1 B v a W 5 0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V G l w c G l u Z 1 J l c 3 V s d H N C e U d y b 3 V w I C g y K S 9 B d X R v U m V t b 3 Z l Z E N v b H V t b n M x L n t J b m N s d W R l S W 5 H c m 9 1 c C w w f S Z x d W 9 0 O y w m c X V v d D t T Z W N 0 a W 9 u M S 9 6 V G l w c G l u Z 1 J l c 3 V s d H N C e U d y b 3 V w I C g y K S 9 B d X R v U m V t b 3 Z l Z E N v b H V t b n M x L n t T Z W 5 k R 3 J v d X A s M X 0 m c X V v d D s s J n F 1 b 3 Q 7 U 2 V j d G l v b j E v e l R p c H B p b m d S Z X N 1 b H R z Q n l H c m 9 1 c C A o M i k v Q X V 0 b 1 J l b W 9 2 Z W R D b 2 x 1 b W 5 z M S 5 7 R 3 J v d X B J R C w y f S Z x d W 9 0 O y w m c X V v d D t T Z W N 0 a W 9 u M S 9 6 V G l w c G l u Z 1 J l c 3 V s d H N C e U d y b 3 V w I C g y K S 9 B d X R v U m V t b 3 Z l Z E N v b H V t b n M x L n t H c m 9 1 c E 5 h b W U s M 3 0 m c X V v d D s s J n F 1 b 3 Q 7 U 2 V j d G l v b j E v e l R p c H B p b m d S Z X N 1 b H R z Q n l H c m 9 1 c C A o M i k v Q X V 0 b 1 J l b W 9 2 Z W R D b 2 x 1 b W 5 z M S 5 7 Q W N 0 a X Z l L D R 9 J n F 1 b 3 Q 7 L C Z x d W 9 0 O 1 N l Y 3 R p b 2 4 x L 3 p U a X B w a W 5 n U m V z d W x 0 c 0 J 5 R 3 J v d X A g K D I p L 0 F 1 d G 9 S Z W 1 v d m V k Q 2 9 s d W 1 u c z E u e 1 R p c H B l c k l E L D V 9 J n F 1 b 3 Q 7 L C Z x d W 9 0 O 1 N l Y 3 R p b 2 4 x L 3 p U a X B w a W 5 n U m V z d W x 0 c 0 J 5 R 3 J v d X A g K D I p L 0 F 1 d G 9 S Z W 1 v d m V k Q 2 9 s d W 1 u c z E u e 0 Z p c n N 0 T m F t Z S w 2 f S Z x d W 9 0 O y w m c X V v d D t T Z W N 0 a W 9 u M S 9 6 V G l w c G l u Z 1 J l c 3 V s d H N C e U d y b 3 V w I C g y K S 9 B d X R v U m V t b 3 Z l Z E N v b H V t b n M x L n t T d X J u Y W 1 l L D d 9 J n F 1 b 3 Q 7 L C Z x d W 9 0 O 1 N l Y 3 R p b 2 4 x L 3 p U a X B w a W 5 n U m V z d W x 0 c 0 J 5 R 3 J v d X A g K D I p L 0 F 1 d G 9 S Z W 1 v d m V k Q 2 9 s d W 1 u c z E u e 1 R p c H N D b 3 J y Z W N 0 L D h 9 J n F 1 b 3 Q 7 L C Z x d W 9 0 O 1 N l Y 3 R p b 2 4 x L 3 p U a X B w a W 5 n U m V z d W x 0 c 0 J 5 R 3 J v d X A g K D I p L 0 F 1 d G 9 S Z W 1 v d m V k Q 2 9 s d W 1 u c z E u e 1 d p b G R j Y X J k V G l w c y w 5 f S Z x d W 9 0 O y w m c X V v d D t T Z W N 0 a W 9 u M S 9 6 V G l w c G l u Z 1 J l c 3 V s d H N C e U d y b 3 V w I C g y K S 9 B d X R v U m V t b 3 Z l Z E N v b H V t b n M x L n t U b 3 R h b F B v a W 5 0 c y w x M H 0 m c X V v d D s s J n F 1 b 3 Q 7 U 2 V j d G l v b j E v e l R p c H B p b m d S Z X N 1 b H R z Q n l H c m 9 1 c C A o M i k v Q X V 0 b 1 J l b W 9 2 Z W R D b 2 x 1 b W 5 z M S 5 7 U G V y Y 2 V u d F R p c H B l Z C w x M X 0 m c X V v d D s s J n F 1 b 3 Q 7 U 2 V j d G l v b j E v e l R p c H B p b m d S Z X N 1 b H R z Q n l H c m 9 1 c C A o M i k v Q X V 0 b 1 J l b W 9 2 Z W R D b 2 x 1 b W 5 z M S 5 7 R 2 V u Z G V y L D E y f S Z x d W 9 0 O y w m c X V v d D t T Z W N 0 a W 9 u M S 9 6 V G l w c G l u Z 1 J l c 3 V s d H N C e U d y b 3 V w I C g y K S 9 B d X R v U m V t b 3 Z l Z E N v b H V t b n M x L n t S Z W d p b 2 4 s M T N 9 J n F 1 b 3 Q 7 L C Z x d W 9 0 O 1 N l Y 3 R p b 2 4 x L 3 p U a X B w a W 5 n U m V z d W x 0 c 0 J 5 R 3 J v d X A g K D I p L 0 F 1 d G 9 S Z W 1 v d m V k Q 2 9 s d W 1 u c z E u e 1 R l Y W 1 G b 2 x s b 3 d l Z C w x N H 0 m c X V v d D s s J n F 1 b 3 Q 7 U 2 V j d G l v b j E v e l R p c H B p b m d S Z X N 1 b H R z Q n l H c m 9 1 c C A o M i k v Q X V 0 b 1 J l b W 9 2 Z W R D b 2 x 1 b W 5 z M S 5 7 Q 2 9 t c G F u e S w x N X 0 m c X V v d D s s J n F 1 b 3 Q 7 U 2 V j d G l v b j E v e l R p c H B p b m d S Z X N 1 b H R z Q n l H c m 9 1 c C A o M i k v Q X V 0 b 1 J l b W 9 2 Z W R D b 2 x 1 b W 5 z M S 5 7 S n V z d F J h b m Q s M T Z 9 J n F 1 b 3 Q 7 L C Z x d W 9 0 O 1 N l Y 3 R p b 2 4 x L 3 p U a X B w a W 5 n U m V z d W x 0 c 0 J 5 R 3 J v d X A g K D I p L 0 F 1 d G 9 S Z W 1 v d m V k Q 2 9 s d W 1 u c z E u e 1 R p c H N F b n R l c m V k L D E 3 f S Z x d W 9 0 O y w m c X V v d D t T Z W N 0 a W 9 u M S 9 6 V G l w c G l u Z 1 J l c 3 V s d H N C e U d y b 3 V w I C g y K S 9 B d X R v U m V t b 3 Z l Z E N v b H V t b n M x L n t U b 3 R h b F B v a W 5 0 c 0 d h b W U x L D E 4 f S Z x d W 9 0 O y w m c X V v d D t T Z W N 0 a W 9 u M S 9 6 V G l w c G l u Z 1 J l c 3 V s d H N C e U d y b 3 V w I C g y K S 9 B d X R v U m V t b 3 Z l Z E N v b H V t b n M x L n t X a W x k Y 2 F y Z F R o a X N S b 3 V u Z C w x O X 0 m c X V v d D s s J n F 1 b 3 Q 7 U 2 V j d G l v b j E v e l R p c H B p b m d S Z X N 1 b H R z Q n l H c m 9 1 c C A o M i k v Q X V 0 b 1 J l b W 9 2 Z W R D b 2 x 1 b W 5 z M S 5 7 T G F z d F B v c y w y M H 0 m c X V v d D s s J n F 1 b 3 Q 7 U 2 V j d G l v b j E v e l R p c H B p b m d S Z X N 1 b H R z Q n l H c m 9 1 c C A o M i k v Q X V 0 b 1 J l b W 9 2 Z W R D b 2 x 1 b W 5 z M S 5 7 U H J p e m V z V 2 9 u L D I x f S Z x d W 9 0 O y w m c X V v d D t T Z W N 0 a W 9 u M S 9 6 V G l w c G l u Z 1 J l c 3 V s d H N C e U d y b 3 V w I C g y K S 9 B d X R v U m V t b 3 Z l Z E N v b H V t b n M x L n t I Y X N Q Y W l k L D I y f S Z x d W 9 0 O y w m c X V v d D t T Z W N 0 a W 9 u M S 9 6 V G l w c G l u Z 1 J l c 3 V s d H N C e U d y b 3 V w I C g y K S 9 B d X R v U m V t b 3 Z l Z E N v b H V t b n M x L n t M Y W R k Z X J U a X B z Q 2 9 y c m V j d C w y M 3 0 m c X V v d D s s J n F 1 b 3 Q 7 U 2 V j d G l v b j E v e l R p c H B p b m d S Z X N 1 b H R z Q n l H c m 9 1 c C A o M i k v Q X V 0 b 1 J l b W 9 2 Z W R D b 2 x 1 b W 5 z M S 5 7 T G F k Z G V y V G l w c 0 N v c n J l Y 3 R U a G l z U m 9 1 b m Q s M j R 9 J n F 1 b 3 Q 7 L C Z x d W 9 0 O 1 N l Y 3 R p b 2 4 x L 3 p U a X B w a W 5 n U m V z d W x 0 c 0 J 5 R 3 J v d X A g K D I p L 0 F 1 d G 9 S Z W 1 v d m V k Q 2 9 s d W 1 u c z E u e 0 5 1 b U 1 h d G N o Z X M s M j V 9 J n F 1 b 3 Q 7 L C Z x d W 9 0 O 1 N l Y 3 R p b 2 4 x L 3 p U a X B w a W 5 n U m V z d W x 0 c 0 J 5 R 3 J v d X A g K D I p L 0 F 1 d G 9 S Z W 1 v d m V k Q 2 9 s d W 1 u c z E u e 1 R o a X N S b 3 V u Z F R p c H B p b m d Q b 2 l u d H M s M j Z 9 J n F 1 b 3 Q 7 L C Z x d W 9 0 O 1 N l Y 3 R p b 2 4 x L 3 p U a X B w a W 5 n U m V z d W x 0 c 0 J 5 R 3 J v d X A g K D I p L 0 F 1 d G 9 S Z W 1 v d m V k Q 2 9 s d W 1 u c z E u e 1 R o a X N S b 3 V u Z F B v d 2 V y V G l w c G l u Z 1 B v a W 5 0 c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p U a X B w a W 5 n U m V z d W x 0 c 0 J 5 R 3 J v d X A g K D I p L 0 F 1 d G 9 S Z W 1 v d m V k Q 2 9 s d W 1 u c z E u e 0 l u Y 2 x 1 Z G V J b k d y b 3 V w L D B 9 J n F 1 b 3 Q 7 L C Z x d W 9 0 O 1 N l Y 3 R p b 2 4 x L 3 p U a X B w a W 5 n U m V z d W x 0 c 0 J 5 R 3 J v d X A g K D I p L 0 F 1 d G 9 S Z W 1 v d m V k Q 2 9 s d W 1 u c z E u e 1 N l b m R H c m 9 1 c C w x f S Z x d W 9 0 O y w m c X V v d D t T Z W N 0 a W 9 u M S 9 6 V G l w c G l u Z 1 J l c 3 V s d H N C e U d y b 3 V w I C g y K S 9 B d X R v U m V t b 3 Z l Z E N v b H V t b n M x L n t H c m 9 1 c E l E L D J 9 J n F 1 b 3 Q 7 L C Z x d W 9 0 O 1 N l Y 3 R p b 2 4 x L 3 p U a X B w a W 5 n U m V z d W x 0 c 0 J 5 R 3 J v d X A g K D I p L 0 F 1 d G 9 S Z W 1 v d m V k Q 2 9 s d W 1 u c z E u e 0 d y b 3 V w T m F t Z S w z f S Z x d W 9 0 O y w m c X V v d D t T Z W N 0 a W 9 u M S 9 6 V G l w c G l u Z 1 J l c 3 V s d H N C e U d y b 3 V w I C g y K S 9 B d X R v U m V t b 3 Z l Z E N v b H V t b n M x L n t B Y 3 R p d m U s N H 0 m c X V v d D s s J n F 1 b 3 Q 7 U 2 V j d G l v b j E v e l R p c H B p b m d S Z X N 1 b H R z Q n l H c m 9 1 c C A o M i k v Q X V 0 b 1 J l b W 9 2 Z W R D b 2 x 1 b W 5 z M S 5 7 V G l w c G V y S U Q s N X 0 m c X V v d D s s J n F 1 b 3 Q 7 U 2 V j d G l v b j E v e l R p c H B p b m d S Z X N 1 b H R z Q n l H c m 9 1 c C A o M i k v Q X V 0 b 1 J l b W 9 2 Z W R D b 2 x 1 b W 5 z M S 5 7 R m l y c 3 R O Y W 1 l L D Z 9 J n F 1 b 3 Q 7 L C Z x d W 9 0 O 1 N l Y 3 R p b 2 4 x L 3 p U a X B w a W 5 n U m V z d W x 0 c 0 J 5 R 3 J v d X A g K D I p L 0 F 1 d G 9 S Z W 1 v d m V k Q 2 9 s d W 1 u c z E u e 1 N 1 c m 5 h b W U s N 3 0 m c X V v d D s s J n F 1 b 3 Q 7 U 2 V j d G l v b j E v e l R p c H B p b m d S Z X N 1 b H R z Q n l H c m 9 1 c C A o M i k v Q X V 0 b 1 J l b W 9 2 Z W R D b 2 x 1 b W 5 z M S 5 7 V G l w c 0 N v c n J l Y 3 Q s O H 0 m c X V v d D s s J n F 1 b 3 Q 7 U 2 V j d G l v b j E v e l R p c H B p b m d S Z X N 1 b H R z Q n l H c m 9 1 c C A o M i k v Q X V 0 b 1 J l b W 9 2 Z W R D b 2 x 1 b W 5 z M S 5 7 V 2 l s Z G N h c m R U a X B z L D l 9 J n F 1 b 3 Q 7 L C Z x d W 9 0 O 1 N l Y 3 R p b 2 4 x L 3 p U a X B w a W 5 n U m V z d W x 0 c 0 J 5 R 3 J v d X A g K D I p L 0 F 1 d G 9 S Z W 1 v d m V k Q 2 9 s d W 1 u c z E u e 1 R v d G F s U G 9 p b n R z L D E w f S Z x d W 9 0 O y w m c X V v d D t T Z W N 0 a W 9 u M S 9 6 V G l w c G l u Z 1 J l c 3 V s d H N C e U d y b 3 V w I C g y K S 9 B d X R v U m V t b 3 Z l Z E N v b H V t b n M x L n t Q Z X J j Z W 5 0 V G l w c G V k L D E x f S Z x d W 9 0 O y w m c X V v d D t T Z W N 0 a W 9 u M S 9 6 V G l w c G l u Z 1 J l c 3 V s d H N C e U d y b 3 V w I C g y K S 9 B d X R v U m V t b 3 Z l Z E N v b H V t b n M x L n t H Z W 5 k Z X I s M T J 9 J n F 1 b 3 Q 7 L C Z x d W 9 0 O 1 N l Y 3 R p b 2 4 x L 3 p U a X B w a W 5 n U m V z d W x 0 c 0 J 5 R 3 J v d X A g K D I p L 0 F 1 d G 9 S Z W 1 v d m V k Q 2 9 s d W 1 u c z E u e 1 J l Z 2 l v b i w x M 3 0 m c X V v d D s s J n F 1 b 3 Q 7 U 2 V j d G l v b j E v e l R p c H B p b m d S Z X N 1 b H R z Q n l H c m 9 1 c C A o M i k v Q X V 0 b 1 J l b W 9 2 Z W R D b 2 x 1 b W 5 z M S 5 7 V G V h b U Z v b G x v d 2 V k L D E 0 f S Z x d W 9 0 O y w m c X V v d D t T Z W N 0 a W 9 u M S 9 6 V G l w c G l u Z 1 J l c 3 V s d H N C e U d y b 3 V w I C g y K S 9 B d X R v U m V t b 3 Z l Z E N v b H V t b n M x L n t D b 2 1 w Y W 5 5 L D E 1 f S Z x d W 9 0 O y w m c X V v d D t T Z W N 0 a W 9 u M S 9 6 V G l w c G l u Z 1 J l c 3 V s d H N C e U d y b 3 V w I C g y K S 9 B d X R v U m V t b 3 Z l Z E N v b H V t b n M x L n t K d X N 0 U m F u Z C w x N n 0 m c X V v d D s s J n F 1 b 3 Q 7 U 2 V j d G l v b j E v e l R p c H B p b m d S Z X N 1 b H R z Q n l H c m 9 1 c C A o M i k v Q X V 0 b 1 J l b W 9 2 Z W R D b 2 x 1 b W 5 z M S 5 7 V G l w c 0 V u d G V y Z W Q s M T d 9 J n F 1 b 3 Q 7 L C Z x d W 9 0 O 1 N l Y 3 R p b 2 4 x L 3 p U a X B w a W 5 n U m V z d W x 0 c 0 J 5 R 3 J v d X A g K D I p L 0 F 1 d G 9 S Z W 1 v d m V k Q 2 9 s d W 1 u c z E u e 1 R v d G F s U G 9 p b n R z R 2 F t Z T E s M T h 9 J n F 1 b 3 Q 7 L C Z x d W 9 0 O 1 N l Y 3 R p b 2 4 x L 3 p U a X B w a W 5 n U m V z d W x 0 c 0 J 5 R 3 J v d X A g K D I p L 0 F 1 d G 9 S Z W 1 v d m V k Q 2 9 s d W 1 u c z E u e 1 d p b G R j Y X J k V G h p c 1 J v d W 5 k L D E 5 f S Z x d W 9 0 O y w m c X V v d D t T Z W N 0 a W 9 u M S 9 6 V G l w c G l u Z 1 J l c 3 V s d H N C e U d y b 3 V w I C g y K S 9 B d X R v U m V t b 3 Z l Z E N v b H V t b n M x L n t M Y X N 0 U G 9 z L D I w f S Z x d W 9 0 O y w m c X V v d D t T Z W N 0 a W 9 u M S 9 6 V G l w c G l u Z 1 J l c 3 V s d H N C e U d y b 3 V w I C g y K S 9 B d X R v U m V t b 3 Z l Z E N v b H V t b n M x L n t Q c m l 6 Z X N X b 2 4 s M j F 9 J n F 1 b 3 Q 7 L C Z x d W 9 0 O 1 N l Y 3 R p b 2 4 x L 3 p U a X B w a W 5 n U m V z d W x 0 c 0 J 5 R 3 J v d X A g K D I p L 0 F 1 d G 9 S Z W 1 v d m V k Q 2 9 s d W 1 u c z E u e 0 h h c 1 B h a W Q s M j J 9 J n F 1 b 3 Q 7 L C Z x d W 9 0 O 1 N l Y 3 R p b 2 4 x L 3 p U a X B w a W 5 n U m V z d W x 0 c 0 J 5 R 3 J v d X A g K D I p L 0 F 1 d G 9 S Z W 1 v d m V k Q 2 9 s d W 1 u c z E u e 0 x h Z G R l c l R p c H N D b 3 J y Z W N 0 L D I z f S Z x d W 9 0 O y w m c X V v d D t T Z W N 0 a W 9 u M S 9 6 V G l w c G l u Z 1 J l c 3 V s d H N C e U d y b 3 V w I C g y K S 9 B d X R v U m V t b 3 Z l Z E N v b H V t b n M x L n t M Y W R k Z X J U a X B z Q 2 9 y c m V j d F R o a X N S b 3 V u Z C w y N H 0 m c X V v d D s s J n F 1 b 3 Q 7 U 2 V j d G l v b j E v e l R p c H B p b m d S Z X N 1 b H R z Q n l H c m 9 1 c C A o M i k v Q X V 0 b 1 J l b W 9 2 Z W R D b 2 x 1 b W 5 z M S 5 7 T n V t T W F 0 Y 2 h l c y w y N X 0 m c X V v d D s s J n F 1 b 3 Q 7 U 2 V j d G l v b j E v e l R p c H B p b m d S Z X N 1 b H R z Q n l H c m 9 1 c C A o M i k v Q X V 0 b 1 J l b W 9 2 Z W R D b 2 x 1 b W 5 z M S 5 7 V G h p c 1 J v d W 5 k V G l w c G l u Z 1 B v a W 5 0 c y w y N n 0 m c X V v d D s s J n F 1 b 3 Q 7 U 2 V j d G l v b j E v e l R p c H B p b m d S Z X N 1 b H R z Q n l H c m 9 1 c C A o M i k v Q X V 0 b 1 J l b W 9 2 Z W R D b 2 x 1 b W 5 z M S 5 7 V G h p c 1 J v d W 5 k U G 9 3 Z X J U a X B w a W 5 n U G 9 p b n R z L D I 3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C e U d y b 3 V w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3 J v d X A l M j A o M i k v Z G J v X 3 p U a X B w a W 5 n U m V z d W x 0 c 0 J 5 R 3 J v d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y b 3 V w J T I w K D I p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X a W 5 u Z X J U a G l z U m 9 1 b m R Q Y W l k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N D F h N z g y Z m U t M D A 2 Z C 0 0 M m F h L W I 5 O W Q t Z W U w Y 2 F m N T B m N G F k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z L T E 2 V D E w O j U y O j A x L j E 2 N D c x M z V a I i A v P j x F b n R y e S B U e X B l P S J G a W x s Q 2 9 s d W 1 u V H l w Z X M i I F Z h b H V l P S J z Q W d Z R 0 F n S U N B U U k 9 I i A v P j x F b n R y e S B U e X B l P S J G a W x s Q 2 9 1 b n Q i I F Z h b H V l P S J s M S I g L z 4 8 R W 5 0 c n k g V H l w Z T 0 i R m l s b E N v b H V t b k 5 h b W V z I i B W Y W x 1 Z T 0 i c 1 s m c X V v d D t U a X B w Z X J J R C Z x d W 9 0 O y w m c X V v d D t G a X J z d E 5 h b W U m c X V v d D s s J n F 1 b 3 Q 7 U 3 V y b m F t Z S Z x d W 9 0 O y w m c X V v d D t S b 3 V u Z E 5 1 b S Z x d W 9 0 O y w m c X V v d D t U a G l z U m 9 1 b m R U a X B w a W 5 n U G 9 p b n R z J n F 1 b 3 Q 7 L C Z x d W 9 0 O 1 R v d G F s U G 9 p b n R z R 2 F t Z T E m c X V v d D s s J n F 1 b 3 Q 7 V G l w c 0 V u d G V y Z W Q m c X V v d D s s J n F 1 b 3 Q 7 R 2 F t Z T F Q b 2 l u d H N E a W Z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l R p c H B p b m d S Z X N 1 b H R z V 2 l u b m V y V G h p c 1 J v d W 5 k U G F p Z C A o M i k v Q X V 0 b 1 J l b W 9 2 Z W R D b 2 x 1 b W 5 z M S 5 7 V G l w c G V y S U Q s M H 0 m c X V v d D s s J n F 1 b 3 Q 7 U 2 V j d G l v b j E v e l R p c H B p b m d S Z X N 1 b H R z V 2 l u b m V y V G h p c 1 J v d W 5 k U G F p Z C A o M i k v Q X V 0 b 1 J l b W 9 2 Z W R D b 2 x 1 b W 5 z M S 5 7 R m l y c 3 R O Y W 1 l L D F 9 J n F 1 b 3 Q 7 L C Z x d W 9 0 O 1 N l Y 3 R p b 2 4 x L 3 p U a X B w a W 5 n U m V z d W x 0 c 1 d p b m 5 l c l R o a X N S b 3 V u Z F B h a W Q g K D I p L 0 F 1 d G 9 S Z W 1 v d m V k Q 2 9 s d W 1 u c z E u e 1 N 1 c m 5 h b W U s M n 0 m c X V v d D s s J n F 1 b 3 Q 7 U 2 V j d G l v b j E v e l R p c H B p b m d S Z X N 1 b H R z V 2 l u b m V y V G h p c 1 J v d W 5 k U G F p Z C A o M i k v Q X V 0 b 1 J l b W 9 2 Z W R D b 2 x 1 b W 5 z M S 5 7 U m 9 1 b m R O d W 0 s M 3 0 m c X V v d D s s J n F 1 b 3 Q 7 U 2 V j d G l v b j E v e l R p c H B p b m d S Z X N 1 b H R z V 2 l u b m V y V G h p c 1 J v d W 5 k U G F p Z C A o M i k v Q X V 0 b 1 J l b W 9 2 Z W R D b 2 x 1 b W 5 z M S 5 7 V G h p c 1 J v d W 5 k V G l w c G l u Z 1 B v a W 5 0 c y w 0 f S Z x d W 9 0 O y w m c X V v d D t T Z W N 0 a W 9 u M S 9 6 V G l w c G l u Z 1 J l c 3 V s d H N X a W 5 u Z X J U a G l z U m 9 1 b m R Q Y W l k I C g y K S 9 B d X R v U m V t b 3 Z l Z E N v b H V t b n M x L n t U b 3 R h b F B v a W 5 0 c 0 d h b W U x L D V 9 J n F 1 b 3 Q 7 L C Z x d W 9 0 O 1 N l Y 3 R p b 2 4 x L 3 p U a X B w a W 5 n U m V z d W x 0 c 1 d p b m 5 l c l R o a X N S b 3 V u Z F B h a W Q g K D I p L 0 F 1 d G 9 S Z W 1 v d m V k Q 2 9 s d W 1 u c z E u e 1 R p c H N F b n R l c m V k L D Z 9 J n F 1 b 3 Q 7 L C Z x d W 9 0 O 1 N l Y 3 R p b 2 4 x L 3 p U a X B w a W 5 n U m V z d W x 0 c 1 d p b m 5 l c l R o a X N S b 3 V u Z F B h a W Q g K D I p L 0 F 1 d G 9 S Z W 1 v d m V k Q 2 9 s d W 1 u c z E u e 0 d h b W U x U G 9 p b n R z R G l m Z i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6 V G l w c G l u Z 1 J l c 3 V s d H N X a W 5 u Z X J U a G l z U m 9 1 b m R Q Y W l k I C g y K S 9 B d X R v U m V t b 3 Z l Z E N v b H V t b n M x L n t U a X B w Z X J J R C w w f S Z x d W 9 0 O y w m c X V v d D t T Z W N 0 a W 9 u M S 9 6 V G l w c G l u Z 1 J l c 3 V s d H N X a W 5 u Z X J U a G l z U m 9 1 b m R Q Y W l k I C g y K S 9 B d X R v U m V t b 3 Z l Z E N v b H V t b n M x L n t G a X J z d E 5 h b W U s M X 0 m c X V v d D s s J n F 1 b 3 Q 7 U 2 V j d G l v b j E v e l R p c H B p b m d S Z X N 1 b H R z V 2 l u b m V y V G h p c 1 J v d W 5 k U G F p Z C A o M i k v Q X V 0 b 1 J l b W 9 2 Z W R D b 2 x 1 b W 5 z M S 5 7 U 3 V y b m F t Z S w y f S Z x d W 9 0 O y w m c X V v d D t T Z W N 0 a W 9 u M S 9 6 V G l w c G l u Z 1 J l c 3 V s d H N X a W 5 u Z X J U a G l z U m 9 1 b m R Q Y W l k I C g y K S 9 B d X R v U m V t b 3 Z l Z E N v b H V t b n M x L n t S b 3 V u Z E 5 1 b S w z f S Z x d W 9 0 O y w m c X V v d D t T Z W N 0 a W 9 u M S 9 6 V G l w c G l u Z 1 J l c 3 V s d H N X a W 5 u Z X J U a G l z U m 9 1 b m R Q Y W l k I C g y K S 9 B d X R v U m V t b 3 Z l Z E N v b H V t b n M x L n t U a G l z U m 9 1 b m R U a X B w a W 5 n U G 9 p b n R z L D R 9 J n F 1 b 3 Q 7 L C Z x d W 9 0 O 1 N l Y 3 R p b 2 4 x L 3 p U a X B w a W 5 n U m V z d W x 0 c 1 d p b m 5 l c l R o a X N S b 3 V u Z F B h a W Q g K D I p L 0 F 1 d G 9 S Z W 1 v d m V k Q 2 9 s d W 1 u c z E u e 1 R v d G F s U G 9 p b n R z R 2 F t Z T E s N X 0 m c X V v d D s s J n F 1 b 3 Q 7 U 2 V j d G l v b j E v e l R p c H B p b m d S Z X N 1 b H R z V 2 l u b m V y V G h p c 1 J v d W 5 k U G F p Z C A o M i k v Q X V 0 b 1 J l b W 9 2 Z W R D b 2 x 1 b W 5 z M S 5 7 V G l w c 0 V u d G V y Z W Q s N n 0 m c X V v d D s s J n F 1 b 3 Q 7 U 2 V j d G l v b j E v e l R p c H B p b m d S Z X N 1 b H R z V 2 l u b m V y V G h p c 1 J v d W 5 k U G F p Z C A o M i k v Q X V 0 b 1 J l b W 9 2 Z W R D b 2 x 1 b W 5 z M S 5 7 R 2 F t Z T F Q b 2 l u d H N E a W Z m L D d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F B h a W Q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V 2 l u b m V y V G h p c 1 J v d W 5 k U G F p Z C U y M C g y K S 9 k Y m 9 f e l R p c H B p b m d S Z X N 1 b H R z V 2 l u b m V y V G h p c 1 J v d W 5 k U G F p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d W 5 k V G l w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R p b 2 5 z L 0 l u c 2 V y d G V k J T I w T n V t Y m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d G l v b n M v Q W R k Z W Q l M j B D b 2 5 k a X R p b 2 5 h b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d G l v b n M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J b n N l c n R l Z C U y M E 5 1 b W J l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S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U w Y T l j N z N m L T N i O G U t N D k 2 Z i 0 4 Z j g z L T h i M z M 3 Z T d i Y 2 Z k Y i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R o a X N S b 3 V u Z E 5 1 b T I i I C 8 + P E V u d H J 5 I F R 5 c G U 9 I k x v Y W R l Z F R v Q W 5 h b H l z a X N T Z X J 2 a W N l c y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z L T E 2 V D E w O j U x O j I 0 L j Q 5 O D c 4 O T N a I i A v P j x F b n R y e S B U e X B l P S J G a W x s Q 2 9 s d W 1 u V H l w Z X M i I F Z h b H V l P S J z Q l E 9 P S I g L z 4 8 R W 5 0 c n k g V H l w Z T 0 i R m l s b E N v d W 5 0 I i B W Y W x 1 Z T 0 i b D E i I C 8 + P E V u d H J 5 I F R 5 c G U 9 I k Z p b G x D b 2 x 1 b W 5 O Y W 1 l c y I g V m F s d W U 9 I n N b J n F 1 b 3 Q 7 T 3 B 0 a W 9 u V m F s d W V O d W 1 l c m l j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h p c 1 J v d W 5 k T n V t M i 9 B d X R v U m V t b 3 Z l Z E N v b H V t b n M x L n t P c H R p b 2 5 W Y W x 1 Z U 5 1 b W V y a W M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V G h p c 1 J v d W 5 k T n V t M i 9 B d X R v U m V t b 3 Z l Z E N v b H V t b n M x L n t P c H R p b 2 5 W Y W x 1 Z U 5 1 b W V y a W M s M H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h p c 1 J v d W 5 k T n V t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2 R i b 1 9 P c H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J b n N l c n R l Z C U y M E 5 1 b W J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0 F k Z G V k J T I w Q 2 9 u Z G l 0 a W 9 u Y W w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S W 5 z Z X J 0 Z W Q l M j B O d W 1 i Z X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O d W 1 i Z X I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F 1 Z X J 5 S U Q i I F Z h b H V l P S J z Z m E 5 N z U 4 M z k t O T d k M S 0 0 Z T I y L W J m Z T g t Z D A w Y T E 1 Z W Y 3 N m M 4 I i A v P j x F b n R y e S B U e X B l P S J G a W x s U 3 R h d H V z I i B W Y W x 1 Z T 0 i c 0 N v b X B s Z X R l I i A v P j x F b n R y e S B U e X B l P S J G a W x s T G F z d F V w Z G F 0 Z W Q i I F Z h b H V l P S J k M j A y N S 0 w M y 0 x N l Q x M D o 1 M T o x N i 4 y M j E x O D I 1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h p c 1 J v d W 5 k T n V t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S 9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y 9 F e H B h b m R l Z C U y M E 1 h d G N o Z X N B b G x Z Z W F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R X h w Y W 5 k Z W Q l M j B U a X B w Z X J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0 V 4 c G F u Z G V k J T I w V G V h b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N Z X J n Z W Q l M j B R d W V y a W V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U m V n a W 9 u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2 V u Z G V y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2 V u Z G V y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N m Y m N m Z j g x N y 1 j N G R m L T Q 2 M j M t Y j F l O S 0 2 M G Q 5 O D I 0 Z m M z M W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U a X B w Z X J J R C Z x d W 9 0 O y w m c X V v d D t G a X J z d E 5 h b W U m c X V v d D s s J n F 1 b 3 Q 7 U 3 V y b m F t Z S Z x d W 9 0 O y w m c X V v d D t U a X B z Q 2 9 y c m V j d C Z x d W 9 0 O y w m c X V v d D t X a W x k Y 2 F y Z F R p c H M m c X V v d D s s J n F 1 b 3 Q 7 V G 9 0 Y W x Q b 2 l u d H M m c X V v d D s s J n F 1 b 3 Q 7 U G V y Y 2 V u d F R p c H B l Z C Z x d W 9 0 O y w m c X V v d D t H Z W 5 k Z X I m c X V v d D s s J n F 1 b 3 Q 7 U m V n a W 9 u J n F 1 b 3 Q 7 L C Z x d W 9 0 O 1 R l Y W 1 G b 2 x s b 3 d l Z C Z x d W 9 0 O y w m c X V v d D t D b 2 1 w Y W 5 5 J n F 1 b 3 Q 7 L C Z x d W 9 0 O 0 p 1 c 3 R S Y W 5 k J n F 1 b 3 Q 7 L C Z x d W 9 0 O 1 R p c H N F b n R l c m V k J n F 1 b 3 Q 7 L C Z x d W 9 0 O 1 R v d G F s U G 9 p b n R z R 2 F t Z T E m c X V v d D s s J n F 1 b 3 Q 7 V 2 l s Z G N h c m R U a G l z U m 9 1 b m Q m c X V v d D s s J n F 1 b 3 Q 7 T G F z d F B v c y Z x d W 9 0 O y w m c X V v d D t Q c m l 6 Z X N X b 2 4 m c X V v d D s s J n F 1 b 3 Q 7 S G F z U G F p Z C Z x d W 9 0 O y w m c X V v d D t M Y W R k Z X J U a X B z Q 2 9 y c m V j d C Z x d W 9 0 O y w m c X V v d D t M Y W R k Z X J U a X B z Q 2 9 y c m V j d F R o a X N S b 3 V u Z C Z x d W 9 0 O 1 0 i I C 8 + P E V u d H J 5 I F R 5 c G U 9 I k Z p b G x D b 2 x 1 b W 5 U e X B l c y I g V m F s d W U 9 I n N B Z 1 l H Q W d J Q 0 J R W U d B Z 1 l D Q V F J Q k F o R U N B Z 0 k 9 I i A v P j x F b n R y e S B U e X B l P S J G a W x s T G F z d F V w Z G F 0 Z W Q i I F Z h b H V l P S J k M j A y N S 0 w M y 0 x N l Q x M D o 1 M T o z M y 4 1 M D I y N j E 1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c 0 I i A v P j x F b n R y e S B U e X B l P S J O Y X Z p Z 2 F 0 a W 9 u U 3 R l c E 5 h b W U i I F Z h b H V l P S J z T m F 2 a W d h d G l v b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U a X B w a W 5 n U m V z d W x 0 c y A o M i k v Q X V 0 b 1 J l b W 9 2 Z W R D b 2 x 1 b W 5 z M S 5 7 V G l w c G V y S U Q s M H 0 m c X V v d D s s J n F 1 b 3 Q 7 U 2 V j d G l v b j E v e l R p c H B p b m d S Z X N 1 b H R z I C g y K S 9 B d X R v U m V t b 3 Z l Z E N v b H V t b n M x L n t G a X J z d E 5 h b W U s M X 0 m c X V v d D s s J n F 1 b 3 Q 7 U 2 V j d G l v b j E v e l R p c H B p b m d S Z X N 1 b H R z I C g y K S 9 B d X R v U m V t b 3 Z l Z E N v b H V t b n M x L n t T d X J u Y W 1 l L D J 9 J n F 1 b 3 Q 7 L C Z x d W 9 0 O 1 N l Y 3 R p b 2 4 x L 3 p U a X B w a W 5 n U m V z d W x 0 c y A o M i k v Q X V 0 b 1 J l b W 9 2 Z W R D b 2 x 1 b W 5 z M S 5 7 V G l w c 0 N v c n J l Y 3 Q s M 3 0 m c X V v d D s s J n F 1 b 3 Q 7 U 2 V j d G l v b j E v e l R p c H B p b m d S Z X N 1 b H R z I C g y K S 9 B d X R v U m V t b 3 Z l Z E N v b H V t b n M x L n t X a W x k Y 2 F y Z F R p c H M s N H 0 m c X V v d D s s J n F 1 b 3 Q 7 U 2 V j d G l v b j E v e l R p c H B p b m d S Z X N 1 b H R z I C g y K S 9 B d X R v U m V t b 3 Z l Z E N v b H V t b n M x L n t U b 3 R h b F B v a W 5 0 c y w 1 f S Z x d W 9 0 O y w m c X V v d D t T Z W N 0 a W 9 u M S 9 6 V G l w c G l u Z 1 J l c 3 V s d H M g K D I p L 0 F 1 d G 9 S Z W 1 v d m V k Q 2 9 s d W 1 u c z E u e 1 B l c m N l b n R U a X B w Z W Q s N n 0 m c X V v d D s s J n F 1 b 3 Q 7 U 2 V j d G l v b j E v e l R p c H B p b m d S Z X N 1 b H R z I C g y K S 9 B d X R v U m V t b 3 Z l Z E N v b H V t b n M x L n t H Z W 5 k Z X I s N 3 0 m c X V v d D s s J n F 1 b 3 Q 7 U 2 V j d G l v b j E v e l R p c H B p b m d S Z X N 1 b H R z I C g y K S 9 B d X R v U m V t b 3 Z l Z E N v b H V t b n M x L n t S Z W d p b 2 4 s O H 0 m c X V v d D s s J n F 1 b 3 Q 7 U 2 V j d G l v b j E v e l R p c H B p b m d S Z X N 1 b H R z I C g y K S 9 B d X R v U m V t b 3 Z l Z E N v b H V t b n M x L n t U Z W F t R m 9 s b G 9 3 Z W Q s O X 0 m c X V v d D s s J n F 1 b 3 Q 7 U 2 V j d G l v b j E v e l R p c H B p b m d S Z X N 1 b H R z I C g y K S 9 B d X R v U m V t b 3 Z l Z E N v b H V t b n M x L n t D b 2 1 w Y W 5 5 L D E w f S Z x d W 9 0 O y w m c X V v d D t T Z W N 0 a W 9 u M S 9 6 V G l w c G l u Z 1 J l c 3 V s d H M g K D I p L 0 F 1 d G 9 S Z W 1 v d m V k Q 2 9 s d W 1 u c z E u e 0 p 1 c 3 R S Y W 5 k L D E x f S Z x d W 9 0 O y w m c X V v d D t T Z W N 0 a W 9 u M S 9 6 V G l w c G l u Z 1 J l c 3 V s d H M g K D I p L 0 F 1 d G 9 S Z W 1 v d m V k Q 2 9 s d W 1 u c z E u e 1 R p c H N F b n R l c m V k L D E y f S Z x d W 9 0 O y w m c X V v d D t T Z W N 0 a W 9 u M S 9 6 V G l w c G l u Z 1 J l c 3 V s d H M g K D I p L 0 F 1 d G 9 S Z W 1 v d m V k Q 2 9 s d W 1 u c z E u e 1 R v d G F s U G 9 p b n R z R 2 F t Z T E s M T N 9 J n F 1 b 3 Q 7 L C Z x d W 9 0 O 1 N l Y 3 R p b 2 4 x L 3 p U a X B w a W 5 n U m V z d W x 0 c y A o M i k v Q X V 0 b 1 J l b W 9 2 Z W R D b 2 x 1 b W 5 z M S 5 7 V 2 l s Z G N h c m R U a G l z U m 9 1 b m Q s M T R 9 J n F 1 b 3 Q 7 L C Z x d W 9 0 O 1 N l Y 3 R p b 2 4 x L 3 p U a X B w a W 5 n U m V z d W x 0 c y A o M i k v Q X V 0 b 1 J l b W 9 2 Z W R D b 2 x 1 b W 5 z M S 5 7 T G F z d F B v c y w x N X 0 m c X V v d D s s J n F 1 b 3 Q 7 U 2 V j d G l v b j E v e l R p c H B p b m d S Z X N 1 b H R z I C g y K S 9 B d X R v U m V t b 3 Z l Z E N v b H V t b n M x L n t Q c m l 6 Z X N X b 2 4 s M T Z 9 J n F 1 b 3 Q 7 L C Z x d W 9 0 O 1 N l Y 3 R p b 2 4 x L 3 p U a X B w a W 5 n U m V z d W x 0 c y A o M i k v Q X V 0 b 1 J l b W 9 2 Z W R D b 2 x 1 b W 5 z M S 5 7 S G F z U G F p Z C w x N 3 0 m c X V v d D s s J n F 1 b 3 Q 7 U 2 V j d G l v b j E v e l R p c H B p b m d S Z X N 1 b H R z I C g y K S 9 B d X R v U m V t b 3 Z l Z E N v b H V t b n M x L n t M Y W R k Z X J U a X B z Q 2 9 y c m V j d C w x O H 0 m c X V v d D s s J n F 1 b 3 Q 7 U 2 V j d G l v b j E v e l R p c H B p b m d S Z X N 1 b H R z I C g y K S 9 B d X R v U m V t b 3 Z l Z E N v b H V t b n M x L n t M Y W R k Z X J U a X B z Q 2 9 y c m V j d F R o a X N S b 3 V u Z C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3 p U a X B w a W 5 n U m V z d W x 0 c y A o M i k v Q X V 0 b 1 J l b W 9 2 Z W R D b 2 x 1 b W 5 z M S 5 7 V G l w c G V y S U Q s M H 0 m c X V v d D s s J n F 1 b 3 Q 7 U 2 V j d G l v b j E v e l R p c H B p b m d S Z X N 1 b H R z I C g y K S 9 B d X R v U m V t b 3 Z l Z E N v b H V t b n M x L n t G a X J z d E 5 h b W U s M X 0 m c X V v d D s s J n F 1 b 3 Q 7 U 2 V j d G l v b j E v e l R p c H B p b m d S Z X N 1 b H R z I C g y K S 9 B d X R v U m V t b 3 Z l Z E N v b H V t b n M x L n t T d X J u Y W 1 l L D J 9 J n F 1 b 3 Q 7 L C Z x d W 9 0 O 1 N l Y 3 R p b 2 4 x L 3 p U a X B w a W 5 n U m V z d W x 0 c y A o M i k v Q X V 0 b 1 J l b W 9 2 Z W R D b 2 x 1 b W 5 z M S 5 7 V G l w c 0 N v c n J l Y 3 Q s M 3 0 m c X V v d D s s J n F 1 b 3 Q 7 U 2 V j d G l v b j E v e l R p c H B p b m d S Z X N 1 b H R z I C g y K S 9 B d X R v U m V t b 3 Z l Z E N v b H V t b n M x L n t X a W x k Y 2 F y Z F R p c H M s N H 0 m c X V v d D s s J n F 1 b 3 Q 7 U 2 V j d G l v b j E v e l R p c H B p b m d S Z X N 1 b H R z I C g y K S 9 B d X R v U m V t b 3 Z l Z E N v b H V t b n M x L n t U b 3 R h b F B v a W 5 0 c y w 1 f S Z x d W 9 0 O y w m c X V v d D t T Z W N 0 a W 9 u M S 9 6 V G l w c G l u Z 1 J l c 3 V s d H M g K D I p L 0 F 1 d G 9 S Z W 1 v d m V k Q 2 9 s d W 1 u c z E u e 1 B l c m N l b n R U a X B w Z W Q s N n 0 m c X V v d D s s J n F 1 b 3 Q 7 U 2 V j d G l v b j E v e l R p c H B p b m d S Z X N 1 b H R z I C g y K S 9 B d X R v U m V t b 3 Z l Z E N v b H V t b n M x L n t H Z W 5 k Z X I s N 3 0 m c X V v d D s s J n F 1 b 3 Q 7 U 2 V j d G l v b j E v e l R p c H B p b m d S Z X N 1 b H R z I C g y K S 9 B d X R v U m V t b 3 Z l Z E N v b H V t b n M x L n t S Z W d p b 2 4 s O H 0 m c X V v d D s s J n F 1 b 3 Q 7 U 2 V j d G l v b j E v e l R p c H B p b m d S Z X N 1 b H R z I C g y K S 9 B d X R v U m V t b 3 Z l Z E N v b H V t b n M x L n t U Z W F t R m 9 s b G 9 3 Z W Q s O X 0 m c X V v d D s s J n F 1 b 3 Q 7 U 2 V j d G l v b j E v e l R p c H B p b m d S Z X N 1 b H R z I C g y K S 9 B d X R v U m V t b 3 Z l Z E N v b H V t b n M x L n t D b 2 1 w Y W 5 5 L D E w f S Z x d W 9 0 O y w m c X V v d D t T Z W N 0 a W 9 u M S 9 6 V G l w c G l u Z 1 J l c 3 V s d H M g K D I p L 0 F 1 d G 9 S Z W 1 v d m V k Q 2 9 s d W 1 u c z E u e 0 p 1 c 3 R S Y W 5 k L D E x f S Z x d W 9 0 O y w m c X V v d D t T Z W N 0 a W 9 u M S 9 6 V G l w c G l u Z 1 J l c 3 V s d H M g K D I p L 0 F 1 d G 9 S Z W 1 v d m V k Q 2 9 s d W 1 u c z E u e 1 R p c H N F b n R l c m V k L D E y f S Z x d W 9 0 O y w m c X V v d D t T Z W N 0 a W 9 u M S 9 6 V G l w c G l u Z 1 J l c 3 V s d H M g K D I p L 0 F 1 d G 9 S Z W 1 v d m V k Q 2 9 s d W 1 u c z E u e 1 R v d G F s U G 9 p b n R z R 2 F t Z T E s M T N 9 J n F 1 b 3 Q 7 L C Z x d W 9 0 O 1 N l Y 3 R p b 2 4 x L 3 p U a X B w a W 5 n U m V z d W x 0 c y A o M i k v Q X V 0 b 1 J l b W 9 2 Z W R D b 2 x 1 b W 5 z M S 5 7 V 2 l s Z G N h c m R U a G l z U m 9 1 b m Q s M T R 9 J n F 1 b 3 Q 7 L C Z x d W 9 0 O 1 N l Y 3 R p b 2 4 x L 3 p U a X B w a W 5 n U m V z d W x 0 c y A o M i k v Q X V 0 b 1 J l b W 9 2 Z W R D b 2 x 1 b W 5 z M S 5 7 T G F z d F B v c y w x N X 0 m c X V v d D s s J n F 1 b 3 Q 7 U 2 V j d G l v b j E v e l R p c H B p b m d S Z X N 1 b H R z I C g y K S 9 B d X R v U m V t b 3 Z l Z E N v b H V t b n M x L n t Q c m l 6 Z X N X b 2 4 s M T Z 9 J n F 1 b 3 Q 7 L C Z x d W 9 0 O 1 N l Y 3 R p b 2 4 x L 3 p U a X B w a W 5 n U m V z d W x 0 c y A o M i k v Q X V 0 b 1 J l b W 9 2 Z W R D b 2 x 1 b W 5 z M S 5 7 S G F z U G F p Z C w x N 3 0 m c X V v d D s s J n F 1 b 3 Q 7 U 2 V j d G l v b j E v e l R p c H B p b m d S Z X N 1 b H R z I C g y K S 9 B d X R v U m V t b 3 Z l Z E N v b H V t b n M x L n t M Y W R k Z X J U a X B z Q 2 9 y c m V j d C w x O H 0 m c X V v d D s s J n F 1 b 3 Q 7 U 2 V j d G l v b j E v e l R p c H B p b m d S Z X N 1 b H R z I C g y K S 9 B d X R v U m V t b 3 Z l Z E N v b H V t b n M x L n t M Y W R k Z X J U a X B z Q 2 9 y c m V j d F R o a X N S b 3 V u Z C w x O X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y U y M C g y K S 9 k Y m 9 f e l R p c H B p b m d S Z X N 1 b H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J T I w K D I p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M l M j A o M i k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y U y M C g y K S 9 T b 3 J 0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X a W x k Y 2 F y Z E V h c m x p Z X I 8 L 0 l 0 Z W 1 Q Y X R o P j w v S X R l b U x v Y 2 F 0 a W 9 u P j x T d G F i b G V F b n R y a W V z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J i Y z I 0 Y z Y x L W J l M z U t N D I y Y y 0 4 N z k 5 L T J i M z l j O D g z Y 2 F l Y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E 9 i a m V j d F R 5 c G U i I F Z h b H V l P S J z Q 2 9 u b m V j d G l v b k 9 u b H k i I C 8 + P E V u d H J 5 I F R 5 c G U 9 I l J l c 3 V s d F R 5 c G U i I F Z h b H V l P S J z V G F i b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l R 5 c G V z I i B W Y W x 1 Z T 0 i c 0 F n S U d C Z 0 k 9 I i A v P j x F b n R y e S B U e X B l P S J G a W x s Q 2 9 1 b n Q i I F Z h b H V l P S J s M C I g L z 4 8 R W 5 0 c n k g V H l w Z T 0 i R m l s b E x h c 3 R V c G R h d G V k I i B W Y W x 1 Z T 0 i Z D I w M j U t M D M t M T Z U M T A 6 N T E 6 M z M u N j g 1 M j E 3 M 1 o i I C 8 + P E V u d H J 5 I F R 5 c G U 9 I k x v Y W R l Z F R v Q W 5 h b H l z a X N T Z X J 2 a W N l c y I g V m F s d W U 9 I m w w I i A v P j x F b n R y e S B U e X B l P S J G a W x s Q 2 9 s d W 1 u T m F t Z X M i I F Z h b H V l P S J z W y Z x d W 9 0 O 1 R p c H B l c k l E J n F 1 b 3 Q 7 L C Z x d W 9 0 O 1 d p b G R j Y X J k R W F y b G l l c i Z x d W 9 0 O y w m c X V v d D t G a X J z d E 5 h b W U m c X V v d D s s J n F 1 b 3 Q 7 U 3 V y b m F t Z S Z x d W 9 0 O y w m c X V v d D t S b 3 V u Z E 5 1 b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X a W x k Y 2 F y Z E V h c m x p Z X I v Q X V 0 b 1 J l b W 9 2 Z W R D b 2 x 1 b W 5 z M S 5 7 V G l w c G V y S U Q s M H 0 m c X V v d D s s J n F 1 b 3 Q 7 U 2 V j d G l v b j E v e l d p b G R j Y X J k R W F y b G l l c i 9 B d X R v U m V t b 3 Z l Z E N v b H V t b n M x L n t X a W x k Y 2 F y Z E V h c m x p Z X I s M X 0 m c X V v d D s s J n F 1 b 3 Q 7 U 2 V j d G l v b j E v e l d p b G R j Y X J k R W F y b G l l c i 9 B d X R v U m V t b 3 Z l Z E N v b H V t b n M x L n t G a X J z d E 5 h b W U s M n 0 m c X V v d D s s J n F 1 b 3 Q 7 U 2 V j d G l v b j E v e l d p b G R j Y X J k R W F y b G l l c i 9 B d X R v U m V t b 3 Z l Z E N v b H V t b n M x L n t T d X J u Y W 1 l L D N 9 J n F 1 b 3 Q 7 L C Z x d W 9 0 O 1 N l Y 3 R p b 2 4 x L 3 p X a W x k Y 2 F y Z E V h c m x p Z X I v Q X V 0 b 1 J l b W 9 2 Z W R D b 2 x 1 b W 5 z M S 5 7 U m 9 1 b m R O d W 0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e l d p b G R j Y X J k R W F y b G l l c i 9 B d X R v U m V t b 3 Z l Z E N v b H V t b n M x L n t U a X B w Z X J J R C w w f S Z x d W 9 0 O y w m c X V v d D t T Z W N 0 a W 9 u M S 9 6 V 2 l s Z G N h c m R F Y X J s a W V y L 0 F 1 d G 9 S Z W 1 v d m V k Q 2 9 s d W 1 u c z E u e 1 d p b G R j Y X J k R W F y b G l l c i w x f S Z x d W 9 0 O y w m c X V v d D t T Z W N 0 a W 9 u M S 9 6 V 2 l s Z G N h c m R F Y X J s a W V y L 0 F 1 d G 9 S Z W 1 v d m V k Q 2 9 s d W 1 u c z E u e 0 Z p c n N 0 T m F t Z S w y f S Z x d W 9 0 O y w m c X V v d D t T Z W N 0 a W 9 u M S 9 6 V 2 l s Z G N h c m R F Y X J s a W V y L 0 F 1 d G 9 S Z W 1 v d m V k Q 2 9 s d W 1 u c z E u e 1 N 1 c m 5 h b W U s M 3 0 m c X V v d D s s J n F 1 b 3 Q 7 U 2 V j d G l v b j E v e l d p b G R j Y X J k R W F y b G l l c i 9 B d X R v U m V t b 3 Z l Z E N v b H V t b n M x L n t S b 3 V u Z E 5 1 b S w 0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6 V 2 l s Z G N h c m R F Y X J s a W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X a W x k Y 2 F y Z E V h c m x p Z X I v Z G J v X 1 d p b G R j Y X J k R W F y b G l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X a W x k Y 2 F y Z E x h d G V y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h j Y m N l M m Y 4 L T V k Z j I t N D I 1 N y 0 4 M T I 5 L T F m M T J l M G I 4 Y m M 5 Z i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S 0 w M y 0 x N l Q x M D o 1 M T o z M y 4 3 O T I 3 N D k 3 W i I g L z 4 8 R W 5 0 c n k g V H l w Z T 0 i R m l s b E N v b H V t b l R 5 c G V z I i B W Y W x 1 Z T 0 i c 0 F n S U d C Z 0 k 9 I i A v P j x F b n R y e S B U e X B l P S J G a W x s R X J y b 3 J D b 3 V u d C I g V m F s d W U 9 I m w w I i A v P j x F b n R y e S B U e X B l P S J G a W x s Q 2 9 s d W 1 u T m F t Z X M i I F Z h b H V l P S J z W y Z x d W 9 0 O 1 R p c H B l c k l E J n F 1 b 3 Q 7 L C Z x d W 9 0 O 1 d p b G R j Y X J k T G F 0 Z X I m c X V v d D s s J n F 1 b 3 Q 7 R m l y c 3 R O Y W 1 l J n F 1 b 3 Q 7 L C Z x d W 9 0 O 1 N 1 c m 5 h b W U m c X V v d D s s J n F 1 b 3 Q 7 U m 9 1 b m R O d W 0 m c X V v d D t d I i A v P j x F b n R y e S B U e X B l P S J G a W x s R X J y b 3 J D b 2 R l I i B W Y W x 1 Z T 0 i c 1 V u a 2 5 v d 2 4 i I C 8 + P E V u d H J 5 I F R 5 c G U 9 I k x v Y W R l Z F R v Q W 5 h b H l z a X N T Z X J 2 a W N l c y I g V m F s d W U 9 I m w w I i A v P j x F b n R y e S B U e X B l P S J G a W x s Q 2 9 1 b n Q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l d p b G R j Y X J k T G F 0 Z X I v Q X V 0 b 1 J l b W 9 2 Z W R D b 2 x 1 b W 5 z M S 5 7 V G l w c G V y S U Q s M H 0 m c X V v d D s s J n F 1 b 3 Q 7 U 2 V j d G l v b j E v e l d p b G R j Y X J k T G F 0 Z X I v Q X V 0 b 1 J l b W 9 2 Z W R D b 2 x 1 b W 5 z M S 5 7 V 2 l s Z G N h c m R M Y X R l c i w x f S Z x d W 9 0 O y w m c X V v d D t T Z W N 0 a W 9 u M S 9 6 V 2 l s Z G N h c m R M Y X R l c i 9 B d X R v U m V t b 3 Z l Z E N v b H V t b n M x L n t G a X J z d E 5 h b W U s M n 0 m c X V v d D s s J n F 1 b 3 Q 7 U 2 V j d G l v b j E v e l d p b G R j Y X J k T G F 0 Z X I v Q X V 0 b 1 J l b W 9 2 Z W R D b 2 x 1 b W 5 z M S 5 7 U 3 V y b m F t Z S w z f S Z x d W 9 0 O y w m c X V v d D t T Z W N 0 a W 9 u M S 9 6 V 2 l s Z G N h c m R M Y X R l c i 9 B d X R v U m V t b 3 Z l Z E N v b H V t b n M x L n t S b 3 V u Z E 5 1 b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6 V 2 l s Z G N h c m R M Y X R l c i 9 B d X R v U m V t b 3 Z l Z E N v b H V t b n M x L n t U a X B w Z X J J R C w w f S Z x d W 9 0 O y w m c X V v d D t T Z W N 0 a W 9 u M S 9 6 V 2 l s Z G N h c m R M Y X R l c i 9 B d X R v U m V t b 3 Z l Z E N v b H V t b n M x L n t X a W x k Y 2 F y Z E x h d G V y L D F 9 J n F 1 b 3 Q 7 L C Z x d W 9 0 O 1 N l Y 3 R p b 2 4 x L 3 p X a W x k Y 2 F y Z E x h d G V y L 0 F 1 d G 9 S Z W 1 v d m V k Q 2 9 s d W 1 u c z E u e 0 Z p c n N 0 T m F t Z S w y f S Z x d W 9 0 O y w m c X V v d D t T Z W N 0 a W 9 u M S 9 6 V 2 l s Z G N h c m R M Y X R l c i 9 B d X R v U m V t b 3 Z l Z E N v b H V t b n M x L n t T d X J u Y W 1 l L D N 9 J n F 1 b 3 Q 7 L C Z x d W 9 0 O 1 N l Y 3 R p b 2 4 x L 3 p X a W x k Y 2 F y Z E x h d G V y L 0 F 1 d G 9 S Z W 1 v d m V k Q 2 9 s d W 1 u c z E u e 1 J v d W 5 k T n V t L D R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X a W x k Y 2 F y Z E x h d G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X a W x k Y 2 F y Z E x h d G V y L 2 R i b 1 9 X a W x k Y 2 F y Z E V h c m x p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2 l s Z G N h c m R U a G l z U m 9 1 b m Q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x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O D F j N D M z O T Y t Z D N k M C 0 0 N D c 2 L W J j Y z U t M z U y M T g z Y z Y 4 Y T V h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e l d p b G R j Y X J k V G h p c 1 J v d W 5 k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U e X B l c y I g V m F s d W U 9 I n N B Z 0 l H Q m d J P S I g L z 4 8 R W 5 0 c n k g V H l w Z T 0 i R m l s b E N v d W 5 0 I i B W Y W x 1 Z T 0 i b D E i I C 8 + P E V u d H J 5 I F R 5 c G U 9 I k Z p b G x M Y X N 0 V X B k Y X R l Z C I g V m F s d W U 9 I m Q y M D I 1 L T A z L T E 2 V D E w O j U x O j M z L j g 3 M T M 2 M T F a I i A v P j x F b n R y e S B U e X B l P S J M b 2 F k Z W R U b 0 F u Y W x 5 c 2 l z U 2 V y d m l j Z X M i I F Z h b H V l P S J s M C I g L z 4 8 R W 5 0 c n k g V H l w Z T 0 i R m l s b E N v b H V t b k 5 h b W V z I i B W Y W x 1 Z T 0 i c 1 s m c X V v d D t U a X B w Z X J J R C Z x d W 9 0 O y w m c X V v d D t X a W x k Y 2 F y Z F R o a X N S b 3 V u Z C Z x d W 9 0 O y w m c X V v d D t G a X J z d E 5 h b W U m c X V v d D s s J n F 1 b 3 Q 7 U 3 V y b m F t Z S Z x d W 9 0 O y w m c X V v d D t S b 3 V u Z E 5 1 b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X a W x k Y 2 F y Z F R o a X N S b 3 V u Z C 9 B d X R v U m V t b 3 Z l Z E N v b H V t b n M x L n t U a X B w Z X J J R C w w f S Z x d W 9 0 O y w m c X V v d D t T Z W N 0 a W 9 u M S 9 6 V 2 l s Z G N h c m R U a G l z U m 9 1 b m Q v Q X V 0 b 1 J l b W 9 2 Z W R D b 2 x 1 b W 5 z M S 5 7 V 2 l s Z G N h c m R U a G l z U m 9 1 b m Q s M X 0 m c X V v d D s s J n F 1 b 3 Q 7 U 2 V j d G l v b j E v e l d p b G R j Y X J k V G h p c 1 J v d W 5 k L 0 F 1 d G 9 S Z W 1 v d m V k Q 2 9 s d W 1 u c z E u e 0 Z p c n N 0 T m F t Z S w y f S Z x d W 9 0 O y w m c X V v d D t T Z W N 0 a W 9 u M S 9 6 V 2 l s Z G N h c m R U a G l z U m 9 1 b m Q v Q X V 0 b 1 J l b W 9 2 Z W R D b 2 x 1 b W 5 z M S 5 7 U 3 V y b m F t Z S w z f S Z x d W 9 0 O y w m c X V v d D t T Z W N 0 a W 9 u M S 9 6 V 2 l s Z G N h c m R U a G l z U m 9 1 b m Q v Q X V 0 b 1 J l b W 9 2 Z W R D b 2 x 1 b W 5 z M S 5 7 U m 9 1 b m R O d W 0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e l d p b G R j Y X J k V G h p c 1 J v d W 5 k L 0 F 1 d G 9 S Z W 1 v d m V k Q 2 9 s d W 1 u c z E u e 1 R p c H B l c k l E L D B 9 J n F 1 b 3 Q 7 L C Z x d W 9 0 O 1 N l Y 3 R p b 2 4 x L 3 p X a W x k Y 2 F y Z F R o a X N S b 3 V u Z C 9 B d X R v U m V t b 3 Z l Z E N v b H V t b n M x L n t X a W x k Y 2 F y Z F R o a X N S b 3 V u Z C w x f S Z x d W 9 0 O y w m c X V v d D t T Z W N 0 a W 9 u M S 9 6 V 2 l s Z G N h c m R U a G l z U m 9 1 b m Q v Q X V 0 b 1 J l b W 9 2 Z W R D b 2 x 1 b W 5 z M S 5 7 R m l y c 3 R O Y W 1 l L D J 9 J n F 1 b 3 Q 7 L C Z x d W 9 0 O 1 N l Y 3 R p b 2 4 x L 3 p X a W x k Y 2 F y Z F R o a X N S b 3 V u Z C 9 B d X R v U m V t b 3 Z l Z E N v b H V t b n M x L n t T d X J u Y W 1 l L D N 9 J n F 1 b 3 Q 7 L C Z x d W 9 0 O 1 N l Y 3 R p b 2 4 x L 3 p X a W x k Y 2 F y Z F R o a X N S b 3 V u Z C 9 B d X R v U m V t b 3 Z l Z E N v b H V t b n M x L n t S b 3 V u Z E 5 1 b S w 0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6 V 2 l s Z G N h c m R U a G l z U m 9 1 b m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d p b G R j Y X J k V G h p c 1 J v d W 5 k L 2 R i b 1 9 X a W x k Y 2 F y Z E V h c m x p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F t T G F k Z G V y U G 9 z a X R p b 2 5 z J T I w K D Q p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S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I 1 N D V h O T g x L W J l O D Y t N G J k N S 1 i N T J k L W Y 4 N D J l N T Y 1 N D c 5 M y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R l Y W 1 M Y W R k Z X J Q b 3 N p d G l v b n N f X z M y I i A v P j x F b n R y e S B U e X B l P S J M b 2 F k Z W R U b 0 F u Y W x 5 c 2 l z U 2 V y d m l j Z X M i I F Z h b H V l P S J s M C I g L z 4 8 R W 5 0 c n k g V H l w Z T 0 i R m l s b E x h c 3 R V c G R h d G V k I i B W Y W x 1 Z T 0 i Z D I w M j U t M D M t M T Z U M T A 6 N T E 6 M j Q u O D g 4 M D A 5 N l o i I C 8 + P E V u d H J 5 I F R 5 c G U 9 I k Z p b G x D b 2 x 1 b W 5 U e X B l c y I g V m F s d W U 9 I n N B Z 0 l D Q W d J P S I g L z 4 8 R W 5 0 c n k g V H l w Z T 0 i R m l s b E V y c m 9 y Q 2 9 1 b n Q i I F Z h b H V l P S J s M C I g L z 4 8 R W 5 0 c n k g V H l w Z T 0 i R m l s b E N v b H V t b k 5 h b W V z I i B W Y W x 1 Z T 0 i c 1 s m c X V v d D t U Z W F t T G F k Z G V y S U Q m c X V v d D s s J n F 1 b 3 Q 7 V G V h b U l E J n F 1 b 3 Q 7 L C Z x d W 9 0 O 1 J v d W 5 k T n V t J n F 1 b 3 Q 7 L C Z x d W 9 0 O 0 x h Z G R l c l B v c y Z x d W 9 0 O y w m c X V v d D t D b 2 1 w Z X R p d G l v b l B v a W 5 0 c y Z x d W 9 0 O 1 0 i I C 8 + P E V u d H J 5 I F R 5 c G U 9 I k Z p b G x F c n J v c k N v Z G U i I F Z h b H V l P S J z V W 5 r b m 9 3 b i I g L z 4 8 R W 5 0 c n k g V H l w Z T 0 i R m l s b E N v d W 5 0 I i B W Y W x 1 Z T 0 i b D I y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l Y W 1 M Y W R k Z X J Q b 3 N p d G l v b n M g K D M p L 0 F 1 d G 9 S Z W 1 v d m V k Q 2 9 s d W 1 u c z E u e 1 R l Y W 1 M Y W R k Z X J J R C w w f S Z x d W 9 0 O y w m c X V v d D t T Z W N 0 a W 9 u M S 9 U Z W F t T G F k Z G V y U G 9 z a X R p b 2 5 z I C g z K S 9 B d X R v U m V t b 3 Z l Z E N v b H V t b n M x L n t U Z W F t S U Q s M X 0 m c X V v d D s s J n F 1 b 3 Q 7 U 2 V j d G l v b j E v V G V h b U x h Z G R l c l B v c 2 l 0 a W 9 u c y A o M y k v Q X V 0 b 1 J l b W 9 2 Z W R D b 2 x 1 b W 5 z M S 5 7 U m 9 1 b m R O d W 0 s M n 0 m c X V v d D s s J n F 1 b 3 Q 7 U 2 V j d G l v b j E v V G V h b U x h Z G R l c l B v c 2 l 0 a W 9 u c y A o M y k v Q X V 0 b 1 J l b W 9 2 Z W R D b 2 x 1 b W 5 z M S 5 7 T G F k Z G V y U G 9 z L D N 9 J n F 1 b 3 Q 7 L C Z x d W 9 0 O 1 N l Y 3 R p b 2 4 x L 1 R l Y W 1 M Y W R k Z X J Q b 3 N p d G l v b n M g K D M p L 0 F 1 d G 9 S Z W 1 v d m V k Q 2 9 s d W 1 u c z E u e 0 N v b X B l d G l 0 a W 9 u U G 9 p b n R z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l Y W 1 M Y W R k Z X J Q b 3 N p d G l v b n M g K D M p L 0 F 1 d G 9 S Z W 1 v d m V k Q 2 9 s d W 1 u c z E u e 1 R l Y W 1 M Y W R k Z X J J R C w w f S Z x d W 9 0 O y w m c X V v d D t T Z W N 0 a W 9 u M S 9 U Z W F t T G F k Z G V y U G 9 z a X R p b 2 5 z I C g z K S 9 B d X R v U m V t b 3 Z l Z E N v b H V t b n M x L n t U Z W F t S U Q s M X 0 m c X V v d D s s J n F 1 b 3 Q 7 U 2 V j d G l v b j E v V G V h b U x h Z G R l c l B v c 2 l 0 a W 9 u c y A o M y k v Q X V 0 b 1 J l b W 9 2 Z W R D b 2 x 1 b W 5 z M S 5 7 U m 9 1 b m R O d W 0 s M n 0 m c X V v d D s s J n F 1 b 3 Q 7 U 2 V j d G l v b j E v V G V h b U x h Z G R l c l B v c 2 l 0 a W 9 u c y A o M y k v Q X V 0 b 1 J l b W 9 2 Z W R D b 2 x 1 b W 5 z M S 5 7 T G F k Z G V y U G 9 z L D N 9 J n F 1 b 3 Q 7 L C Z x d W 9 0 O 1 N l Y 3 R p b 2 4 x L 1 R l Y W 1 M Y W R k Z X J Q b 3 N p d G l v b n M g K D M p L 0 F 1 d G 9 S Z W 1 v d m V k Q 2 9 s d W 1 u c z E u e 0 N v b X B l d G l 0 a W 9 u U G 9 p b n R z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Z W F t T G F k Z G V y U G 9 z a X R p b 2 5 z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l M j A o N C k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U y M C g 0 K S 9 k Y m 9 f V G V h b U x h Z G R l c l B v c 2 l 0 a W 9 u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O 0 h d g D / + C T b S 3 E K H q 5 c P H A A A A A A I A A A A A A B B m A A A A A Q A A I A A A A G V A J 5 p 9 j U 7 k q M M C d k Y 4 A d p S 8 b x C b q 8 R e n V K w C X V e T t S A A A A A A 6 A A A A A A g A A I A A A A J Y 4 Z u 4 / j I J E U v g f g o q 6 Z l p n 7 e R p x U 4 y J f a H p k G j S 9 U p U A A A A D X C C 8 p V m H Z T 0 e / f o G b l T r m X l q T M 1 l M O J a h A f e d f / w G J E d j M P N e 7 D r t 5 D K K r L i G A 0 z 5 L j G E A J 3 y J N c E D K H e o 3 C Q W H v U 6 a o m Q w 3 Q 4 l Y j k W J 4 C Q A A A A E z H 5 P T M C 1 Y V K b 5 2 m R G / R 5 F y m S 0 Q Y W b 0 F 8 t 8 M B e k O n p R y A g F M W 8 r F v C 8 N k U v n I T o I k 8 K r M l N t 7 / F a 4 j g E j / m 2 1 8 = < / D a t a M a s h u p > 
</file>

<file path=customXml/item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0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1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2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3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4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5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6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7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8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9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3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4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5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6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7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8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9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18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20</vt:i4>
      </vt:variant>
    </vt:vector>
  </HeadingPairs>
  <TitlesOfParts>
    <vt:vector size="39" baseType="lpstr">
      <vt:lpstr>Results</vt:lpstr>
      <vt:lpstr>PowerTipping</vt:lpstr>
      <vt:lpstr>GroupResults</vt:lpstr>
      <vt:lpstr>Stats</vt:lpstr>
      <vt:lpstr>Groups</vt:lpstr>
      <vt:lpstr>zTippingResultsByGroup</vt:lpstr>
      <vt:lpstr>TeamLadderPositions2</vt:lpstr>
      <vt:lpstr>TeamLadderPositions2 (2)</vt:lpstr>
      <vt:lpstr>GroupMemberships</vt:lpstr>
      <vt:lpstr>ThisRoundNum2</vt:lpstr>
      <vt:lpstr>RoundTips</vt:lpstr>
      <vt:lpstr>Matches</vt:lpstr>
      <vt:lpstr>Scratchpad</vt:lpstr>
      <vt:lpstr>TeamLadderPositions (2)</vt:lpstr>
      <vt:lpstr>zInvalidWildcards</vt:lpstr>
      <vt:lpstr>zInvalidTips</vt:lpstr>
      <vt:lpstr>zHotTipResetRound</vt:lpstr>
      <vt:lpstr>zWildcardThisRound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Craig Owens</cp:lastModifiedBy>
  <cp:revision/>
  <cp:lastPrinted>2024-04-01T11:38:39Z</cp:lastPrinted>
  <dcterms:created xsi:type="dcterms:W3CDTF">2022-04-03T05:03:29Z</dcterms:created>
  <dcterms:modified xsi:type="dcterms:W3CDTF">2025-03-17T00:24:56Z</dcterms:modified>
  <cp:category/>
  <cp:contentStatus/>
</cp:coreProperties>
</file>